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drawings/drawing1.xml" ContentType="application/vnd.openxmlformats-officedocument.drawing+xml"/>
  <Override PartName="/xl/embeddings/oleObject1.bin" ContentType="application/vnd.openxmlformats-officedocument.oleObject"/>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drawings/drawing2.xml" ContentType="application/vnd.openxmlformats-officedocument.drawing+xml"/>
  <Override PartName="/xl/comments1.xml" ContentType="application/vnd.openxmlformats-officedocument.spreadsheetml.comments+xml"/>
  <Override PartName="/xl/customProperty22.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showInkAnnotation="0" codeName="ThisWorkbook" defaultThemeVersion="124226"/>
  <mc:AlternateContent xmlns:mc="http://schemas.openxmlformats.org/markup-compatibility/2006">
    <mc:Choice Requires="x15">
      <x15ac:absPath xmlns:x15ac="http://schemas.microsoft.com/office/spreadsheetml/2010/11/ac" url="\\PMISF05\vol7\_GridLiance High Plains\4. Regulatory Filings &amp; Financials\Projection Filings\2026\"/>
    </mc:Choice>
  </mc:AlternateContent>
  <xr:revisionPtr revIDLastSave="0" documentId="13_ncr:1_{62A61DCC-50D2-4CAA-BC49-BAA4B450F341}" xr6:coauthVersionLast="47" xr6:coauthVersionMax="47" xr10:uidLastSave="{00000000-0000-0000-0000-000000000000}"/>
  <bookViews>
    <workbookView xWindow="-110" yWindow="-110" windowWidth="34620" windowHeight="13900" tabRatio="857" xr2:uid="{00000000-000D-0000-FFFF-FFFF00000000}"/>
  </bookViews>
  <sheets>
    <sheet name="Attachment H" sheetId="1" r:id="rId1"/>
    <sheet name="1-Project Rev Req" sheetId="2" r:id="rId2"/>
    <sheet name="2-Incentive ROE" sheetId="16" r:id="rId3"/>
    <sheet name="3-Project True-up" sheetId="21" r:id="rId4"/>
    <sheet name="4- Rate Base" sheetId="5" r:id="rId5"/>
    <sheet name="4a-ADIT Projection" sheetId="27" r:id="rId6"/>
    <sheet name="4b-ADIT Projection Proration" sheetId="28" r:id="rId7"/>
    <sheet name="4c- ADIT BOY" sheetId="29" r:id="rId8"/>
    <sheet name="4d- ADIT EOY" sheetId="30" r:id="rId9"/>
    <sheet name="4e-ADIT True-up" sheetId="31" r:id="rId10"/>
    <sheet name="4f-ADIT True-up Proration" sheetId="32" r:id="rId11"/>
    <sheet name="5-P3 Support" sheetId="6" r:id="rId12"/>
    <sheet name="6-True-Up Interest" sheetId="34" r:id="rId13"/>
    <sheet name="7 - PBOP" sheetId="17" r:id="rId14"/>
    <sheet name="8-Construction Loan" sheetId="22" r:id="rId15"/>
    <sheet name="9 - Const Loan True-up" sheetId="33" r:id="rId16"/>
    <sheet name="10-Dep Rates" sheetId="13" r:id="rId17"/>
    <sheet name="11-Wholesale Distribution" sheetId="24" r:id="rId18"/>
    <sheet name="11a-Wholesale Distribution " sheetId="25" r:id="rId19"/>
    <sheet name="12 Wholesale Dist True-Up" sheetId="26" r:id="rId20"/>
    <sheet name="GLHP Taxes" sheetId="35" r:id="rId21"/>
    <sheet name="GLHP Excess Deferreds" sheetId="36" r:id="rId22"/>
  </sheets>
  <externalReferences>
    <externalReference r:id="rId23"/>
  </externalReferences>
  <definedNames>
    <definedName name="\___C_._RIGHT_" localSheetId="20">#REF!</definedName>
    <definedName name="\___C_._RIGHT_">#REF!</definedName>
    <definedName name="\0" localSheetId="20">#REF!</definedName>
    <definedName name="\0">#N/A</definedName>
    <definedName name="\1" localSheetId="20">#REF!</definedName>
    <definedName name="\1">#REF!</definedName>
    <definedName name="\A">#REF!</definedName>
    <definedName name="\B" localSheetId="20">#REF!</definedName>
    <definedName name="\b">#N/A</definedName>
    <definedName name="\c" localSheetId="20">#REF!</definedName>
    <definedName name="\C">#REF!</definedName>
    <definedName name="\d" localSheetId="20">#REF!</definedName>
    <definedName name="\D">#REF!</definedName>
    <definedName name="\e" localSheetId="20">#N/A</definedName>
    <definedName name="\E">#REF!</definedName>
    <definedName name="\f" localSheetId="20">#REF!</definedName>
    <definedName name="\f">#N/A</definedName>
    <definedName name="\g">#REF!</definedName>
    <definedName name="\h">#REF!</definedName>
    <definedName name="\j">#REF!</definedName>
    <definedName name="\K">#REF!</definedName>
    <definedName name="\l">#REF!</definedName>
    <definedName name="\M" localSheetId="20">#REF!</definedName>
    <definedName name="\m">#N/A</definedName>
    <definedName name="\n">#REF!</definedName>
    <definedName name="\o">#REF!</definedName>
    <definedName name="\p" localSheetId="20">#REF!</definedName>
    <definedName name="\p">#REF!</definedName>
    <definedName name="\q">#REF!</definedName>
    <definedName name="\r">#N/A</definedName>
    <definedName name="\S" localSheetId="20">#REF!</definedName>
    <definedName name="\S">#REF!</definedName>
    <definedName name="\sdf"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sdf"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sdf"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#N/A</definedName>
    <definedName name="\U">#REF!</definedName>
    <definedName name="\V">#REF!</definedName>
    <definedName name="\W">#REF!</definedName>
    <definedName name="\x">#REF!</definedName>
    <definedName name="\y">#REF!</definedName>
    <definedName name="\z">#REF!</definedName>
    <definedName name="________________________n4">{"EXCELHLP.HLP!1802";5;10;5;10;13;13;13;8;5;5;10;14;13;13;13;13;5;10;14;13;5;10;1;2;24}</definedName>
    <definedName name="_______________________n4">{"EXCELHLP.HLP!1802";5;10;5;10;13;13;13;8;5;5;10;14;13;13;13;13;5;10;14;13;5;10;1;2;24}</definedName>
    <definedName name="______________________n4">{"EXCELHLP.HLP!1802";5;10;5;10;13;13;13;8;5;5;10;14;13;13;13;13;5;10;14;13;5;10;1;2;24}</definedName>
    <definedName name="_____________________n4">{"EXCELHLP.HLP!1802";5;10;5;10;13;13;13;8;5;5;10;14;13;13;13;13;5;10;14;13;5;10;1;2;24}</definedName>
    <definedName name="____________________n4">{"EXCELHLP.HLP!1802";5;10;5;10;13;13;13;8;5;5;10;14;13;13;13;13;5;10;14;13;5;10;1;2;24}</definedName>
    <definedName name="___________________n4">{"EXCELHLP.HLP!1802";5;10;5;10;13;13;13;8;5;5;10;14;13;13;13;13;5;10;14;13;5;10;1;2;24}</definedName>
    <definedName name="__________________n4">{"EXCELHLP.HLP!1802";5;10;5;10;13;13;13;8;5;5;10;14;13;13;13;13;5;10;14;13;5;10;1;2;24}</definedName>
    <definedName name="_________________n4">{"EXCELHLP.HLP!1802";5;10;5;10;13;13;13;8;5;5;10;14;13;13;13;13;5;10;14;13;5;10;1;2;24}</definedName>
    <definedName name="________________n4">{"EXCELHLP.HLP!1802";5;10;5;10;13;13;13;8;5;5;10;14;13;13;13;13;5;10;14;13;5;10;1;2;24}</definedName>
    <definedName name="_______________n4">{"EXCELHLP.HLP!1802";5;10;5;10;13;13;13;8;5;5;10;14;13;13;13;13;5;10;14;13;5;10;1;2;24}</definedName>
    <definedName name="______________n4">{"EXCELHLP.HLP!1802";5;10;5;10;13;13;13;8;5;5;10;14;13;13;13;13;5;10;14;13;5;10;1;2;24}</definedName>
    <definedName name="_____________n4">{"EXCELHLP.HLP!1802";5;10;5;10;13;13;13;8;5;5;10;14;13;13;13;13;5;10;14;13;5;10;1;2;24}</definedName>
    <definedName name="____________n4">{"EXCELHLP.HLP!1802";5;10;5;10;13;13;13;8;5;5;10;14;13;13;13;13;5;10;14;13;5;10;1;2;24}</definedName>
    <definedName name="___________n4">{"EXCELHLP.HLP!1802";5;10;5;10;13;13;13;8;5;5;10;14;13;13;13;13;5;10;14;13;5;10;1;2;24}</definedName>
    <definedName name="__________agf1">#REF!,#REF!,#REF!,#REF!</definedName>
    <definedName name="__________bok2">#REF!,#REF!,#REF!,#REF!</definedName>
    <definedName name="__________HBO2">#REF!,#REF!,#REF!,#REF!</definedName>
    <definedName name="__________MDZ2">#REF!,#REF!,#REF!,#REF!</definedName>
    <definedName name="__________n4">{"EXCELHLP.HLP!1802";5;10;5;10;13;13;13;8;5;5;10;14;13;13;13;13;5;10;14;13;5;10;1;2;24}</definedName>
    <definedName name="__________P1">#REF!</definedName>
    <definedName name="_________DAT1">#REF!</definedName>
    <definedName name="_________DAT12">#REF!</definedName>
    <definedName name="_________DAT13">#REF!</definedName>
    <definedName name="_________DAT3">#REF!</definedName>
    <definedName name="_________DAT4">#REF!</definedName>
    <definedName name="_________DAT5">#REF!</definedName>
    <definedName name="_________DAT6">#REF!</definedName>
    <definedName name="_________DAT7">#REF!</definedName>
    <definedName name="_________hpe1">#REF!</definedName>
    <definedName name="_________hpe2">#REF!</definedName>
    <definedName name="_________hwp1">#REF!</definedName>
    <definedName name="_________hwp2">#REF!</definedName>
    <definedName name="_________lma96">#REF!</definedName>
    <definedName name="_________n4">{"EXCELHLP.HLP!1802";5;10;5;10;13;13;13;8;5;5;10;14;13;13;13;13;5;10;14;13;5;10;1;2;24}</definedName>
    <definedName name="________agf1">#REF!,#REF!,#REF!,#REF!</definedName>
    <definedName name="________bok2">#REF!,#REF!,#REF!,#REF!</definedName>
    <definedName name="________DAT1">#REF!</definedName>
    <definedName name="________DAT12">#REF!</definedName>
    <definedName name="________DAT13">#REF!</definedName>
    <definedName name="________DAT3">#REF!</definedName>
    <definedName name="________DAT4">#REF!</definedName>
    <definedName name="________DAT5">#REF!</definedName>
    <definedName name="________DAT6">#REF!</definedName>
    <definedName name="________DAT7">#REF!</definedName>
    <definedName name="________HBO2">#REF!,#REF!,#REF!,#REF!</definedName>
    <definedName name="________hpe1">#REF!</definedName>
    <definedName name="________hpe2">#REF!</definedName>
    <definedName name="________hwp1">#REF!</definedName>
    <definedName name="________hwp2">#REF!</definedName>
    <definedName name="________lma96">#REF!</definedName>
    <definedName name="________MDZ2">#REF!,#REF!,#REF!,#REF!</definedName>
    <definedName name="________n4">{"EXCELHLP.HLP!1802";5;10;5;10;13;13;13;8;5;5;10;14;13;13;13;13;5;10;14;13;5;10;1;2;24}</definedName>
    <definedName name="_______agf1">#REF!,#REF!,#REF!,#REF!</definedName>
    <definedName name="_______bok2">#REF!,#REF!,#REF!,#REF!</definedName>
    <definedName name="_______DAT1">#REF!</definedName>
    <definedName name="_______DAT10">#REF!</definedName>
    <definedName name="_______DAT11">#REF!</definedName>
    <definedName name="_______DAT12">#REF!</definedName>
    <definedName name="_______DAT13">#REF!</definedName>
    <definedName name="_______DAT14">#REF!</definedName>
    <definedName name="_______DAT15">#REF!</definedName>
    <definedName name="_______DAT16">#REF!</definedName>
    <definedName name="_______DAT17">#REF!</definedName>
    <definedName name="_______DAT18">#REF!</definedName>
    <definedName name="_______DAT2">#REF!</definedName>
    <definedName name="_______DAT3">#REF!</definedName>
    <definedName name="_______DAT4">#REF!</definedName>
    <definedName name="_______DAT5">#REF!</definedName>
    <definedName name="_______DAT6">#REF!</definedName>
    <definedName name="_______DAT7">#REF!</definedName>
    <definedName name="_______DAT8">#REF!</definedName>
    <definedName name="_______DAT9">#REF!</definedName>
    <definedName name="_______HBO2">#REF!,#REF!,#REF!,#REF!</definedName>
    <definedName name="_______hpe1">#REF!</definedName>
    <definedName name="_______hpe2">#REF!</definedName>
    <definedName name="_______hwp1">#REF!</definedName>
    <definedName name="_______hwp2">#REF!</definedName>
    <definedName name="_______lma96">#REF!</definedName>
    <definedName name="_______MDZ2">#REF!,#REF!,#REF!,#REF!</definedName>
    <definedName name="_______n4">{"EXCELHLP.HLP!1802";5;10;5;10;13;13;13;8;5;5;10;14;13;13;13;13;5;10;14;13;5;10;1;2;24}</definedName>
    <definedName name="_______P1">[0]!______P1</definedName>
    <definedName name="_______pt1">#REF!</definedName>
    <definedName name="_______VAR5">"A"</definedName>
    <definedName name="______agf1">#REF!,#REF!,#REF!,#REF!</definedName>
    <definedName name="______AUG99" hidden="1">{"SEP",#N/A,FALSE,"SEP"}</definedName>
    <definedName name="______bok2">#REF!,#REF!,#REF!,#REF!</definedName>
    <definedName name="______DAT1">#REF!</definedName>
    <definedName name="______DAT10">#REF!</definedName>
    <definedName name="______DAT11">#REF!</definedName>
    <definedName name="______DAT12">#REF!</definedName>
    <definedName name="______DAT13">#REF!</definedName>
    <definedName name="______DAT14">#REF!</definedName>
    <definedName name="______DAT15">#REF!</definedName>
    <definedName name="______DAT16">#REF!</definedName>
    <definedName name="______DAT17">#REF!</definedName>
    <definedName name="______DAT18">#REF!</definedName>
    <definedName name="______DAT19">#REF!</definedName>
    <definedName name="______DAT2">#REF!</definedName>
    <definedName name="______DAT20">#REF!</definedName>
    <definedName name="______DAT21">#REF!</definedName>
    <definedName name="______DAT22">#REF!</definedName>
    <definedName name="______DAT23">#REF!</definedName>
    <definedName name="______DAT24">#REF!</definedName>
    <definedName name="______DAT25">#REF!</definedName>
    <definedName name="______DAT26">#REF!</definedName>
    <definedName name="______DAT27">#REF!</definedName>
    <definedName name="______DAT28">#REF!</definedName>
    <definedName name="______DAT29">#REF!</definedName>
    <definedName name="______DAT3">#REF!</definedName>
    <definedName name="______DAT30">#REF!</definedName>
    <definedName name="______DAT31">#REF!</definedName>
    <definedName name="______DAT32">#REF!</definedName>
    <definedName name="______DAT33">#REF!</definedName>
    <definedName name="______DAT34">#REF!</definedName>
    <definedName name="______DAT35">#REF!</definedName>
    <definedName name="______DAT36">#REF!</definedName>
    <definedName name="______DAT4">#REF!</definedName>
    <definedName name="______DAT5">#REF!</definedName>
    <definedName name="______DAT6">#REF!</definedName>
    <definedName name="______DAT7">#REF!</definedName>
    <definedName name="______DAT8">#REF!</definedName>
    <definedName name="______DAT9">#REF!</definedName>
    <definedName name="______e3" hidden="1">{"SEP",#N/A,FALSE,"SEP"}</definedName>
    <definedName name="______HBO2">#REF!,#REF!,#REF!,#REF!</definedName>
    <definedName name="______hpe1">#REF!</definedName>
    <definedName name="______hpe2">#REF!</definedName>
    <definedName name="______hwp1">#REF!</definedName>
    <definedName name="______hwp2">#REF!</definedName>
    <definedName name="______JAN01" hidden="1">{"SEP",#N/A,FALSE,"SEP"}</definedName>
    <definedName name="______lma96">#REF!</definedName>
    <definedName name="______MDZ2">#REF!,#REF!,#REF!,#REF!</definedName>
    <definedName name="______mm2001">#REF!</definedName>
    <definedName name="______mm2002">#REF!</definedName>
    <definedName name="______mm2003">#REF!</definedName>
    <definedName name="______mm2004">#REF!</definedName>
    <definedName name="______mm2005">#REF!</definedName>
    <definedName name="______n4">{"EXCELHLP.HLP!1802";5;10;5;10;13;13;13;8;5;5;10;14;13;13;13;13;5;10;14;13;5;10;1;2;24}</definedName>
    <definedName name="______P1">#N/A</definedName>
    <definedName name="______pt1">#REF!</definedName>
    <definedName name="______us89">#REF!</definedName>
    <definedName name="______VAR5">"A"</definedName>
    <definedName name="_____agf1">#REF!,#REF!,#REF!,#REF!</definedName>
    <definedName name="_____AUG99" hidden="1">{"SEP",#N/A,FALSE,"SEP"}</definedName>
    <definedName name="_____bok2">#REF!,#REF!,#REF!,#REF!</definedName>
    <definedName name="_____DAT1">#REF!</definedName>
    <definedName name="_____DAT10">#REF!</definedName>
    <definedName name="_____DAT11">#REF!</definedName>
    <definedName name="_____dat1111">#REF!</definedName>
    <definedName name="_____DAT12">#REF!</definedName>
    <definedName name="_____DAT13">#REF!</definedName>
    <definedName name="_____DAT14">#REF!</definedName>
    <definedName name="_____DAT15">#REF!</definedName>
    <definedName name="_____DAT16">#REF!</definedName>
    <definedName name="_____DAT17">#REF!</definedName>
    <definedName name="_____DAT18">#REF!</definedName>
    <definedName name="_____DAT19">#REF!</definedName>
    <definedName name="_____DAT2">#REF!</definedName>
    <definedName name="_____DAT20">#REF!</definedName>
    <definedName name="_____DAT21">#REF!</definedName>
    <definedName name="_____DAT22">#REF!</definedName>
    <definedName name="_____DAT23">#REF!</definedName>
    <definedName name="_____DAT24">#REF!</definedName>
    <definedName name="_____DAT25">#REF!</definedName>
    <definedName name="_____DAT26">#REF!</definedName>
    <definedName name="_____DAT27">#REF!</definedName>
    <definedName name="_____DAT28">#REF!</definedName>
    <definedName name="_____DAT29">#REF!</definedName>
    <definedName name="_____DAT3">#REF!</definedName>
    <definedName name="_____DAT30">#REF!</definedName>
    <definedName name="_____DAT31">#REF!</definedName>
    <definedName name="_____DAT32">#REF!</definedName>
    <definedName name="_____DAT33">#REF!</definedName>
    <definedName name="_____DAT34">#REF!</definedName>
    <definedName name="_____DAT35">#REF!</definedName>
    <definedName name="_____DAT36">#REF!</definedName>
    <definedName name="_____DAT4">#REF!</definedName>
    <definedName name="_____DAT5">#REF!</definedName>
    <definedName name="_____DAT6">#REF!</definedName>
    <definedName name="_____DAT7">#REF!</definedName>
    <definedName name="_____DAT8">#REF!</definedName>
    <definedName name="_____DAT9">#REF!</definedName>
    <definedName name="_____e3" hidden="1">{"SEP",#N/A,FALSE,"SEP"}</definedName>
    <definedName name="_____HBO2">#REF!,#REF!,#REF!,#REF!</definedName>
    <definedName name="_____hpe1">#REF!</definedName>
    <definedName name="_____hpe2">#REF!</definedName>
    <definedName name="_____hwp1">#REF!</definedName>
    <definedName name="_____hwp2">#REF!</definedName>
    <definedName name="_____JAN01" hidden="1">{"SEP",#N/A,FALSE,"SEP"}</definedName>
    <definedName name="_____lma96">#REF!</definedName>
    <definedName name="_____MDZ2">#REF!,#REF!,#REF!,#REF!</definedName>
    <definedName name="_____mm2001">#REF!</definedName>
    <definedName name="_____mm2002">#REF!</definedName>
    <definedName name="_____mm2003">#REF!</definedName>
    <definedName name="_____mm2004">#REF!</definedName>
    <definedName name="_____mm2005">#REF!</definedName>
    <definedName name="_____n4">{"EXCELHLP.HLP!1802";5;10;5;10;13;13;13;8;5;5;10;14;13;13;13;13;5;10;14;13;5;10;1;2;24}</definedName>
    <definedName name="_____P1">#N/A</definedName>
    <definedName name="_____pt1">#REF!</definedName>
    <definedName name="_____us89">#REF!</definedName>
    <definedName name="_____VAR5">"A"</definedName>
    <definedName name="____abe1">#REF!</definedName>
    <definedName name="____abe2">#REF!</definedName>
    <definedName name="____abe3">#REF!</definedName>
    <definedName name="____abe4">#REF!</definedName>
    <definedName name="____abe5">#REF!</definedName>
    <definedName name="____ADI1020">#REF!</definedName>
    <definedName name="____agf1">#REF!,#REF!,#REF!,#REF!</definedName>
    <definedName name="____AUG99" hidden="1">{"SEP",#N/A,FALSE,"SEP"}</definedName>
    <definedName name="____bok2">#REF!,#REF!,#REF!,#REF!</definedName>
    <definedName name="____bon1">#REF!</definedName>
    <definedName name="____bot1">#REF!</definedName>
    <definedName name="____bot2">#REF!</definedName>
    <definedName name="____BSQ95">#REF!</definedName>
    <definedName name="____BSQ96">#REF!</definedName>
    <definedName name="____BSQ97">#REF!</definedName>
    <definedName name="____BUS1">#REF!</definedName>
    <definedName name="____BUS2">#REF!</definedName>
    <definedName name="____BUS3">#REF!</definedName>
    <definedName name="____C_._DOWN_" localSheetId="20">#REF!</definedName>
    <definedName name="____C_._DOWN_">#REF!</definedName>
    <definedName name="____CFQ95">#REF!</definedName>
    <definedName name="____CFQ96">#REF!</definedName>
    <definedName name="____CFQ97">#REF!</definedName>
    <definedName name="____DAT1">#REF!</definedName>
    <definedName name="____DAT10">#REF!</definedName>
    <definedName name="____DAT11">#REF!</definedName>
    <definedName name="____dat1111">#REF!</definedName>
    <definedName name="____DAT12">#REF!</definedName>
    <definedName name="____DAT13">#REF!</definedName>
    <definedName name="____DAT14">#REF!</definedName>
    <definedName name="____DAT15">#REF!</definedName>
    <definedName name="____DAT16">#REF!</definedName>
    <definedName name="____DAT17">#REF!</definedName>
    <definedName name="____DAT18">#REF!</definedName>
    <definedName name="____DAT19">#REF!</definedName>
    <definedName name="____DAT2">#REF!</definedName>
    <definedName name="____DAT20">#REF!</definedName>
    <definedName name="____DAT21">#REF!</definedName>
    <definedName name="____DAT22">#REF!</definedName>
    <definedName name="____DAT23">#REF!</definedName>
    <definedName name="____DAT24">#REF!</definedName>
    <definedName name="____DAT25">#REF!</definedName>
    <definedName name="____DAT26">#REF!</definedName>
    <definedName name="____DAT27">#REF!</definedName>
    <definedName name="____DAT28">#REF!</definedName>
    <definedName name="____DAT29">#REF!</definedName>
    <definedName name="____DAT3">#REF!</definedName>
    <definedName name="____DAT30">#REF!</definedName>
    <definedName name="____DAT31">#REF!</definedName>
    <definedName name="____DAT32">#REF!</definedName>
    <definedName name="____DAT33">#REF!</definedName>
    <definedName name="____DAT34">#REF!</definedName>
    <definedName name="____DAT35">#REF!</definedName>
    <definedName name="____DAT36">#REF!</definedName>
    <definedName name="____DAT4">#REF!</definedName>
    <definedName name="____DAT5">#REF!</definedName>
    <definedName name="____DAT6">#REF!</definedName>
    <definedName name="____DAT7">#REF!</definedName>
    <definedName name="____DAT8">#REF!</definedName>
    <definedName name="____DAT9">#REF!</definedName>
    <definedName name="____dcf2">#REF!</definedName>
    <definedName name="____dso0300">#REF!</definedName>
    <definedName name="____dso0600">#REF!</definedName>
    <definedName name="____dso0900">#REF!</definedName>
    <definedName name="____dso0999">#REF!</definedName>
    <definedName name="____dso1200">#REF!</definedName>
    <definedName name="____dso1299">#REF!</definedName>
    <definedName name="____DSO97">#REF!</definedName>
    <definedName name="____DSO98">#REF!</definedName>
    <definedName name="____DSO99">#REF!</definedName>
    <definedName name="____e3" hidden="1">{"SEP",#N/A,FALSE,"SEP"}</definedName>
    <definedName name="____eps01">#REF!</definedName>
    <definedName name="____EPS02">#REF!</definedName>
    <definedName name="____eps94">#REF!</definedName>
    <definedName name="____eps95">#REF!</definedName>
    <definedName name="____eps96">#REF!</definedName>
    <definedName name="____eps97">#REF!</definedName>
    <definedName name="____eps98">#REF!</definedName>
    <definedName name="____eps99">#REF!</definedName>
    <definedName name="____FIN1">#REF!</definedName>
    <definedName name="____FIN2">#REF!</definedName>
    <definedName name="____FIN3">#REF!</definedName>
    <definedName name="____GEN1">#REF!</definedName>
    <definedName name="____GEN2">#REF!</definedName>
    <definedName name="____GEN3">#REF!</definedName>
    <definedName name="____HBO2">#REF!,#REF!,#REF!,#REF!</definedName>
    <definedName name="____hpe1">#REF!</definedName>
    <definedName name="____hpe2">#REF!</definedName>
    <definedName name="____hwp1">#REF!</definedName>
    <definedName name="____hwp2">#REF!</definedName>
    <definedName name="____inf2000">#REF!</definedName>
    <definedName name="____inf2001">#REF!</definedName>
    <definedName name="____inf2002">#REF!</definedName>
    <definedName name="____inf2003">#REF!</definedName>
    <definedName name="____inf2004">#REF!</definedName>
    <definedName name="____inf2005">#REF!</definedName>
    <definedName name="____inf2006">#REF!</definedName>
    <definedName name="____inf2007">#REF!</definedName>
    <definedName name="____inf2008">#REF!</definedName>
    <definedName name="____inf2009">#REF!</definedName>
    <definedName name="____ISQ93">#REF!</definedName>
    <definedName name="____ISQ94">#REF!</definedName>
    <definedName name="____ISQ95">#REF!</definedName>
    <definedName name="____ISQ96">#REF!</definedName>
    <definedName name="____ISQ97">#REF!</definedName>
    <definedName name="____ISQ98">#REF!</definedName>
    <definedName name="____ISQ99">#REF!</definedName>
    <definedName name="____JAN01" hidden="1">{"SEP",#N/A,FALSE,"SEP"}</definedName>
    <definedName name="____lma96">#REF!</definedName>
    <definedName name="____lma98">#REF!</definedName>
    <definedName name="____LTD107">#REF!</definedName>
    <definedName name="____mar96">#REF!</definedName>
    <definedName name="____mar97">#REF!</definedName>
    <definedName name="____mar98">#REF!</definedName>
    <definedName name="____mar99">#REF!</definedName>
    <definedName name="____MDZ2">#REF!,#REF!,#REF!,#REF!</definedName>
    <definedName name="____MKT1">#REF!</definedName>
    <definedName name="____MKT2">#REF!</definedName>
    <definedName name="____MKT3">#REF!</definedName>
    <definedName name="____mm2001">#REF!</definedName>
    <definedName name="____mm2002">#REF!</definedName>
    <definedName name="____mm2003">#REF!</definedName>
    <definedName name="____mm2004">#REF!</definedName>
    <definedName name="____mm2005">#REF!</definedName>
    <definedName name="____mwy1">#REF!</definedName>
    <definedName name="____n4" localSheetId="12" hidden="1">{"EXCELHLP.HLP!1802";5;10;5;10;13;13;13;8;5;5;10;14;13;13;13;13;5;10;14;13;5;10;1;2;24}</definedName>
    <definedName name="____n4" localSheetId="20" hidden="1">{"EXCELHLP.HLP!1802";5;10;5;10;13;13;13;8;5;5;10;14;13;13;13;13;5;10;14;13;5;10;1;2;24}</definedName>
    <definedName name="____n4" hidden="1">{"EXCELHLP.HLP!1802";5;10;5;10;13;13;13;8;5;5;10;14;13;13;13;13;5;10;14;13;5;10;1;2;24}</definedName>
    <definedName name="____NET1">#REF!</definedName>
    <definedName name="____NET2">#REF!</definedName>
    <definedName name="____NET3">#REF!</definedName>
    <definedName name="____new1">#REF!</definedName>
    <definedName name="____new2">#REF!</definedName>
    <definedName name="____new3">#REF!</definedName>
    <definedName name="____new4">#REF!</definedName>
    <definedName name="____one1">#REF!</definedName>
    <definedName name="____P1">#REF!</definedName>
    <definedName name="____PFY1">#REF!</definedName>
    <definedName name="____PFY2">#REF!</definedName>
    <definedName name="____PFY3">#REF!</definedName>
    <definedName name="____pg5">#REF!</definedName>
    <definedName name="____pg6">#REF!</definedName>
    <definedName name="____pg7">#REF!</definedName>
    <definedName name="____pt1">#REF!</definedName>
    <definedName name="____PTP96">#REF!</definedName>
    <definedName name="____RES1">#REF!</definedName>
    <definedName name="____RES2">#REF!</definedName>
    <definedName name="____RES3">#REF!</definedName>
    <definedName name="____rev01">#REF!</definedName>
    <definedName name="____rev94">#REF!</definedName>
    <definedName name="____rev99">#REF!</definedName>
    <definedName name="____Row1">#REF!</definedName>
    <definedName name="____Row2">#REF!</definedName>
    <definedName name="____Row3">#REF!</definedName>
    <definedName name="____Row4">#REF!</definedName>
    <definedName name="____Row5">#REF!</definedName>
    <definedName name="____Row6">#REF!</definedName>
    <definedName name="____Row7">#REF!</definedName>
    <definedName name="____Row8">#REF!</definedName>
    <definedName name="____SP04">#REF!</definedName>
    <definedName name="____SP05">#REF!</definedName>
    <definedName name="____SP06">#REF!</definedName>
    <definedName name="____SP07">#REF!</definedName>
    <definedName name="____SP08">#REF!</definedName>
    <definedName name="____SP09">#REF!</definedName>
    <definedName name="____SP10">#REF!</definedName>
    <definedName name="____SSR99">#REF!</definedName>
    <definedName name="____STD107">#REF!</definedName>
    <definedName name="____Tax1">#REF!</definedName>
    <definedName name="____ten1">#REF!</definedName>
    <definedName name="____top20">#REF!</definedName>
    <definedName name="____TOP40">#REF!</definedName>
    <definedName name="____TRF1">#REF!</definedName>
    <definedName name="____TRF2">#REF!</definedName>
    <definedName name="____TRF3">#REF!</definedName>
    <definedName name="____us89">#REF!</definedName>
    <definedName name="____VAR5">"A"</definedName>
    <definedName name="____W.O.R.K.B.O.O.K..C.O.N.T.E.N.T.S____">#REF!</definedName>
    <definedName name="___153060">#REF!</definedName>
    <definedName name="___abe1">#REF!</definedName>
    <definedName name="___abe2">#REF!</definedName>
    <definedName name="___abe3">#REF!</definedName>
    <definedName name="___abe4">#REF!</definedName>
    <definedName name="___abe5">#REF!</definedName>
    <definedName name="___ADI1020">#REF!</definedName>
    <definedName name="___agf1">#REF!,#REF!,#REF!,#REF!</definedName>
    <definedName name="___ASD2" localSheetId="20">#REF!</definedName>
    <definedName name="___ASD2">#REF!</definedName>
    <definedName name="___AUG99" hidden="1">{"SEP",#N/A,FALSE,"SEP"}</definedName>
    <definedName name="___bok2">#REF!,#REF!,#REF!,#REF!</definedName>
    <definedName name="___bon1">#REF!</definedName>
    <definedName name="___bot1">#REF!</definedName>
    <definedName name="___bot2">#REF!</definedName>
    <definedName name="___BSQ95">#REF!</definedName>
    <definedName name="___BSQ96">#REF!</definedName>
    <definedName name="___BSQ97">#REF!</definedName>
    <definedName name="___BUS1">#REF!</definedName>
    <definedName name="___BUS2">#REF!</definedName>
    <definedName name="___BUS3">#REF!</definedName>
    <definedName name="___CFQ95">#REF!</definedName>
    <definedName name="___CFQ96">#REF!</definedName>
    <definedName name="___CFQ97">#REF!</definedName>
    <definedName name="___DAT1">#REF!</definedName>
    <definedName name="___DAT10">#REF!</definedName>
    <definedName name="___DAT11">#REF!</definedName>
    <definedName name="___dat1111">#REF!</definedName>
    <definedName name="___DAT12">#REF!</definedName>
    <definedName name="___DAT13">#REF!</definedName>
    <definedName name="___DAT14">#REF!</definedName>
    <definedName name="___DAT15">#REF!</definedName>
    <definedName name="___DAT16">#REF!</definedName>
    <definedName name="___DAT17">#REF!</definedName>
    <definedName name="___DAT18">#REF!</definedName>
    <definedName name="___DAT19">#REF!</definedName>
    <definedName name="___DAT2">#REF!</definedName>
    <definedName name="___DAT20">#REF!</definedName>
    <definedName name="___DAT21">#REF!</definedName>
    <definedName name="___DAT22">#REF!</definedName>
    <definedName name="___DAT23">#REF!</definedName>
    <definedName name="___DAT24">#REF!</definedName>
    <definedName name="___DAT25">#REF!</definedName>
    <definedName name="___DAT26">#REF!</definedName>
    <definedName name="___DAT27">#REF!</definedName>
    <definedName name="___DAT28">#REF!</definedName>
    <definedName name="___DAT29">#REF!</definedName>
    <definedName name="___DAT3">#REF!</definedName>
    <definedName name="___DAT30">#REF!</definedName>
    <definedName name="___DAT31">#REF!</definedName>
    <definedName name="___DAT32">#REF!</definedName>
    <definedName name="___DAT33">#REF!</definedName>
    <definedName name="___DAT34">#REF!</definedName>
    <definedName name="___DAT35">#REF!</definedName>
    <definedName name="___DAT36">#REF!</definedName>
    <definedName name="___DAT4">#REF!</definedName>
    <definedName name="___DAT5">#REF!</definedName>
    <definedName name="___DAT6">#REF!</definedName>
    <definedName name="___DAT7">#REF!</definedName>
    <definedName name="___DAT8">#REF!</definedName>
    <definedName name="___DAT9">#REF!</definedName>
    <definedName name="___dcf2">#REF!</definedName>
    <definedName name="___dso0300">#REF!</definedName>
    <definedName name="___dso0600">#REF!</definedName>
    <definedName name="___dso0900">#REF!</definedName>
    <definedName name="___dso0999">#REF!</definedName>
    <definedName name="___dso1200">#REF!</definedName>
    <definedName name="___dso1299">#REF!</definedName>
    <definedName name="___DSO97">#REF!</definedName>
    <definedName name="___DSO98">#REF!</definedName>
    <definedName name="___DSO99">#REF!</definedName>
    <definedName name="___e3" hidden="1">{"SEP",#N/A,FALSE,"SEP"}</definedName>
    <definedName name="___eps01">#REF!</definedName>
    <definedName name="___EPS02">#REF!</definedName>
    <definedName name="___eps94">#REF!</definedName>
    <definedName name="___eps95">#REF!</definedName>
    <definedName name="___eps96">#REF!</definedName>
    <definedName name="___eps97">#REF!</definedName>
    <definedName name="___eps98">#REF!</definedName>
    <definedName name="___eps99">#REF!</definedName>
    <definedName name="___FIN1">#REF!</definedName>
    <definedName name="___FIN2">#REF!</definedName>
    <definedName name="___FIN3">#REF!</definedName>
    <definedName name="___GEN1">#REF!</definedName>
    <definedName name="___GEN2">#REF!</definedName>
    <definedName name="___GEN3">#REF!</definedName>
    <definedName name="___HBO2">#REF!,#REF!,#REF!,#REF!</definedName>
    <definedName name="___hpe1">#REF!</definedName>
    <definedName name="___hpe2">#REF!</definedName>
    <definedName name="___hwp1">#REF!</definedName>
    <definedName name="___hwp2">#REF!</definedName>
    <definedName name="___INDEX_SHEET___ASAP_Utilities" localSheetId="20">#REF!</definedName>
    <definedName name="___INDEX_SHEET___ASAP_Utilities">#REF!</definedName>
    <definedName name="___inf2000">#REF!</definedName>
    <definedName name="___inf2001">#REF!</definedName>
    <definedName name="___inf2002">#REF!</definedName>
    <definedName name="___inf2003">#REF!</definedName>
    <definedName name="___inf2004">#REF!</definedName>
    <definedName name="___inf2005">#REF!</definedName>
    <definedName name="___inf2006">#REF!</definedName>
    <definedName name="___inf2007">#REF!</definedName>
    <definedName name="___inf2008">#REF!</definedName>
    <definedName name="___inf2009">#REF!</definedName>
    <definedName name="___ISQ93">#REF!</definedName>
    <definedName name="___ISQ94">#REF!</definedName>
    <definedName name="___ISQ95">#REF!</definedName>
    <definedName name="___ISQ96">#REF!</definedName>
    <definedName name="___ISQ97">#REF!</definedName>
    <definedName name="___ISQ98">#REF!</definedName>
    <definedName name="___ISQ99">#REF!</definedName>
    <definedName name="___JAN01" hidden="1">{"SEP",#N/A,FALSE,"SEP"}</definedName>
    <definedName name="___lma96">#REF!</definedName>
    <definedName name="___lma98">#REF!</definedName>
    <definedName name="___LTD107">#REF!</definedName>
    <definedName name="___LYN2" localSheetId="20">#REF!</definedName>
    <definedName name="___LYN2">#REF!</definedName>
    <definedName name="___mar96">#REF!</definedName>
    <definedName name="___mar97">#REF!</definedName>
    <definedName name="___mar98">#REF!</definedName>
    <definedName name="___mar99">#REF!</definedName>
    <definedName name="___MDZ2">#REF!,#REF!,#REF!,#REF!</definedName>
    <definedName name="___MKT1">#REF!</definedName>
    <definedName name="___MKT2">#REF!</definedName>
    <definedName name="___MKT3">#REF!</definedName>
    <definedName name="___mm2001">#REF!</definedName>
    <definedName name="___mm2002">#REF!</definedName>
    <definedName name="___mm2003">#REF!</definedName>
    <definedName name="___mm2004">#REF!</definedName>
    <definedName name="___mm2005">#REF!</definedName>
    <definedName name="___mwy1">#REF!</definedName>
    <definedName name="___n4" localSheetId="12" hidden="1">{"EXCELHLP.HLP!1802";5;10;5;10;13;13;13;8;5;5;10;14;13;13;13;13;5;10;14;13;5;10;1;2;24}</definedName>
    <definedName name="___n4" localSheetId="20" hidden="1">{"EXCELHLP.HLP!1802";5;10;5;10;13;13;13;8;5;5;10;14;13;13;13;13;5;10;14;13;5;10;1;2;24}</definedName>
    <definedName name="___n4" hidden="1">{"EXCELHLP.HLP!1802";5;10;5;10;13;13;13;8;5;5;10;14;13;13;13;13;5;10;14;13;5;10;1;2;24}</definedName>
    <definedName name="___NET1">#REF!</definedName>
    <definedName name="___NET2">#REF!</definedName>
    <definedName name="___NET3">#REF!</definedName>
    <definedName name="___new1">#REF!</definedName>
    <definedName name="___new2">#REF!</definedName>
    <definedName name="___new3">#REF!</definedName>
    <definedName name="___new4">#REF!</definedName>
    <definedName name="___one1">#REF!</definedName>
    <definedName name="___P1">#REF!</definedName>
    <definedName name="___PFY1">#REF!</definedName>
    <definedName name="___PFY2">#REF!</definedName>
    <definedName name="___PFY3">#REF!</definedName>
    <definedName name="___pg5">#REF!</definedName>
    <definedName name="___pg6">#REF!</definedName>
    <definedName name="___pg7">#REF!</definedName>
    <definedName name="___pt1">#REF!</definedName>
    <definedName name="___PTP96">#REF!</definedName>
    <definedName name="___Q1"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___Q1"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___Q1"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___RBN2">#REF!</definedName>
    <definedName name="___RBU2">#REF!</definedName>
    <definedName name="___RES1">#REF!</definedName>
    <definedName name="___RES2">#REF!</definedName>
    <definedName name="___RES3">#REF!</definedName>
    <definedName name="___rev01">#REF!</definedName>
    <definedName name="___rev94">#REF!</definedName>
    <definedName name="___rev99">#REF!</definedName>
    <definedName name="___Row1">#REF!</definedName>
    <definedName name="___Row2">#REF!</definedName>
    <definedName name="___Row3">#REF!</definedName>
    <definedName name="___Row4">#REF!</definedName>
    <definedName name="___Row5">#REF!</definedName>
    <definedName name="___Row6">#REF!</definedName>
    <definedName name="___Row7">#REF!</definedName>
    <definedName name="___Row8">#REF!</definedName>
    <definedName name="___SP04">#REF!</definedName>
    <definedName name="___SP05">#REF!</definedName>
    <definedName name="___SP06">#REF!</definedName>
    <definedName name="___SP07">#REF!</definedName>
    <definedName name="___SP08">#REF!</definedName>
    <definedName name="___SP09">#REF!</definedName>
    <definedName name="___SP10">#REF!</definedName>
    <definedName name="___SSR99">#REF!</definedName>
    <definedName name="___STD107">#REF!</definedName>
    <definedName name="___Tax1">#REF!</definedName>
    <definedName name="___ten1">#REF!</definedName>
    <definedName name="___TOP1">#REF!</definedName>
    <definedName name="___top20">#REF!</definedName>
    <definedName name="___TOP40">#REF!</definedName>
    <definedName name="___TRF1">#REF!</definedName>
    <definedName name="___TRF2">#REF!</definedName>
    <definedName name="___TRF3">#REF!</definedName>
    <definedName name="___us89">#REF!</definedName>
    <definedName name="___VAR5">"A"</definedName>
    <definedName name="___WSH7" localSheetId="20">#REF!</definedName>
    <definedName name="___WSH7">#REF!</definedName>
    <definedName name="__1__123Graph_ACHART_1" hidden="1">#REF!</definedName>
    <definedName name="__10__123Graph_XMKT_STOR" hidden="1">#REF!</definedName>
    <definedName name="__11__123Graph_XX_ACTUAL" hidden="1">#REF!</definedName>
    <definedName name="__123Graph_A" localSheetId="20" hidden="1">#REF!</definedName>
    <definedName name="__123Graph_A" hidden="1">#REF!</definedName>
    <definedName name="__123Graph_A1991" localSheetId="20" hidden="1">#REF!</definedName>
    <definedName name="__123Graph_A1991" hidden="1">#REF!</definedName>
    <definedName name="__123Graph_A1992" localSheetId="20" hidden="1">#REF!</definedName>
    <definedName name="__123Graph_A1992" hidden="1">#REF!</definedName>
    <definedName name="__123Graph_A1993" localSheetId="20" hidden="1">#REF!</definedName>
    <definedName name="__123Graph_A1993" hidden="1">#REF!</definedName>
    <definedName name="__123Graph_A1994" hidden="1">#REF!</definedName>
    <definedName name="__123Graph_A1995" hidden="1">#REF!</definedName>
    <definedName name="__123Graph_A1996" hidden="1">#REF!</definedName>
    <definedName name="__123Graph_ABAR" hidden="1">#REF!</definedName>
    <definedName name="__123Graph_ACCMS" hidden="1">#REF!</definedName>
    <definedName name="__123Graph_ACCSP" hidden="1">#REF!</definedName>
    <definedName name="__123Graph_ACG" hidden="1">#REF!</definedName>
    <definedName name="__123Graph_ACM" hidden="1">#REF!</definedName>
    <definedName name="__123Graph_ACMS" hidden="1">#REF!</definedName>
    <definedName name="__123Graph_ACSP" hidden="1">#REF!</definedName>
    <definedName name="__123Graph_AHG" hidden="1">#REF!</definedName>
    <definedName name="__123Graph_AHMS" hidden="1">#REF!</definedName>
    <definedName name="__123Graph_AILL" hidden="1">#REF!</definedName>
    <definedName name="__123Graph_AIOWA" hidden="1">#REF!</definedName>
    <definedName name="__123Graph_AKEOTA" hidden="1">#REF!</definedName>
    <definedName name="__123Graph_ALOUD" hidden="1">#REF!</definedName>
    <definedName name="__123Graph_ANL" hidden="1">#REF!</definedName>
    <definedName name="__123Graph_ASAY" hidden="1">#REF!</definedName>
    <definedName name="__123Graph_ATOTSYS" hidden="1">#REF!</definedName>
    <definedName name="__123Graph_B" localSheetId="20" hidden="1">#REF!</definedName>
    <definedName name="__123Graph_B" hidden="1">#REF!</definedName>
    <definedName name="__123Graph_B1991" localSheetId="20" hidden="1">#REF!</definedName>
    <definedName name="__123Graph_B1991" hidden="1">#REF!</definedName>
    <definedName name="__123Graph_B1992" localSheetId="20" hidden="1">#REF!</definedName>
    <definedName name="__123Graph_B1992" hidden="1">#REF!</definedName>
    <definedName name="__123Graph_B1993" localSheetId="20" hidden="1">#REF!</definedName>
    <definedName name="__123Graph_B1993" hidden="1">#REF!</definedName>
    <definedName name="__123Graph_B1994" hidden="1">#REF!</definedName>
    <definedName name="__123Graph_B1995" hidden="1">#REF!</definedName>
    <definedName name="__123Graph_B1996" hidden="1">#REF!</definedName>
    <definedName name="__123Graph_BBAR" hidden="1">#REF!</definedName>
    <definedName name="__123Graph_BCCMS" hidden="1">#REF!</definedName>
    <definedName name="__123Graph_BCCSP" hidden="1">#REF!</definedName>
    <definedName name="__123Graph_BCG" hidden="1">#REF!</definedName>
    <definedName name="__123Graph_BCM" hidden="1">#REF!</definedName>
    <definedName name="__123Graph_BCMS" hidden="1">#REF!</definedName>
    <definedName name="__123Graph_BCSP" hidden="1">#REF!</definedName>
    <definedName name="__123Graph_BHG" hidden="1">#REF!</definedName>
    <definedName name="__123Graph_BHMS" hidden="1">#REF!</definedName>
    <definedName name="__123Graph_BILL" hidden="1">#REF!</definedName>
    <definedName name="__123Graph_BIOWA" hidden="1">#REF!</definedName>
    <definedName name="__123Graph_BKEOTA" hidden="1">#REF!</definedName>
    <definedName name="__123Graph_BLOUD" hidden="1">#REF!</definedName>
    <definedName name="__123Graph_BNL" hidden="1">#REF!</definedName>
    <definedName name="__123Graph_BSAY" hidden="1">#REF!</definedName>
    <definedName name="__123Graph_BTOTSYS" hidden="1">#REF!</definedName>
    <definedName name="__123Graph_C" localSheetId="20" hidden="1">#REF!</definedName>
    <definedName name="__123Graph_C" hidden="1">#REF!</definedName>
    <definedName name="__123Graph_CBAR" localSheetId="20" hidden="1">#REF!</definedName>
    <definedName name="__123Graph_CBAR" hidden="1">#REF!</definedName>
    <definedName name="__123Graph_CCCMS" hidden="1">#REF!</definedName>
    <definedName name="__123Graph_CCCSP" hidden="1">#REF!</definedName>
    <definedName name="__123Graph_CCG" hidden="1">#REF!</definedName>
    <definedName name="__123Graph_CCM" hidden="1">#REF!</definedName>
    <definedName name="__123Graph_CCMS" hidden="1">#REF!</definedName>
    <definedName name="__123Graph_CCSP" hidden="1">#REF!</definedName>
    <definedName name="__123Graph_CHG" hidden="1">#REF!</definedName>
    <definedName name="__123Graph_CHMS" hidden="1">#REF!</definedName>
    <definedName name="__123Graph_CILL" hidden="1">#REF!</definedName>
    <definedName name="__123Graph_CIOWA" hidden="1">#REF!</definedName>
    <definedName name="__123Graph_CKEOTA" hidden="1">#REF!</definedName>
    <definedName name="__123Graph_CLOUD" hidden="1">#REF!</definedName>
    <definedName name="__123Graph_CNL" hidden="1">#REF!</definedName>
    <definedName name="__123Graph_CSAY" hidden="1">#REF!</definedName>
    <definedName name="__123Graph_CTOTSYS" hidden="1">#REF!</definedName>
    <definedName name="__123Graph_D" hidden="1">#REF!</definedName>
    <definedName name="__123Graph_DBAR" localSheetId="20" hidden="1">#REF!</definedName>
    <definedName name="__123Graph_DBAR" hidden="1">#REF!</definedName>
    <definedName name="__123Graph_E" localSheetId="20" hidden="1">#REF!</definedName>
    <definedName name="__123Graph_E" hidden="1">#REF!</definedName>
    <definedName name="__123Graph_EBAR" localSheetId="20" hidden="1">#REF!</definedName>
    <definedName name="__123Graph_EBAR" hidden="1">#REF!</definedName>
    <definedName name="__123Graph_F" localSheetId="20" hidden="1">#REF!</definedName>
    <definedName name="__123Graph_F" hidden="1">#REF!</definedName>
    <definedName name="__123Graph_FBAR" localSheetId="20" hidden="1">#REF!</definedName>
    <definedName name="__123Graph_FBAR" hidden="1">#REF!</definedName>
    <definedName name="__123Graph_X" localSheetId="20" hidden="1">#REF!</definedName>
    <definedName name="__123Graph_X" hidden="1">#REF!</definedName>
    <definedName name="__123Graph_X1991" localSheetId="20" hidden="1">#REF!</definedName>
    <definedName name="__123Graph_X1991" hidden="1">#REF!</definedName>
    <definedName name="__123Graph_X1992" localSheetId="20" hidden="1">#REF!</definedName>
    <definedName name="__123Graph_X1992" hidden="1">#REF!</definedName>
    <definedName name="__123Graph_X1993" localSheetId="20" hidden="1">#REF!</definedName>
    <definedName name="__123Graph_X1993" hidden="1">#REF!</definedName>
    <definedName name="__123Graph_X1994" localSheetId="20" hidden="1">#REF!</definedName>
    <definedName name="__123Graph_X1994" hidden="1">#REF!</definedName>
    <definedName name="__123Graph_X1995" hidden="1">#REF!</definedName>
    <definedName name="__123Graph_X1996" hidden="1">#REF!</definedName>
    <definedName name="__123Graph_XCCMS" hidden="1">#REF!</definedName>
    <definedName name="__123Graph_XCCSP" hidden="1">#REF!</definedName>
    <definedName name="__123Graph_XCG" hidden="1">#REF!</definedName>
    <definedName name="__123Graph_XCM" hidden="1">#REF!</definedName>
    <definedName name="__123Graph_XCMS" hidden="1">#REF!</definedName>
    <definedName name="__123Graph_XCSP" hidden="1">#REF!</definedName>
    <definedName name="__123Graph_XHG" hidden="1">#REF!</definedName>
    <definedName name="__123Graph_XHMS" hidden="1">#REF!</definedName>
    <definedName name="__123Graph_XILL" hidden="1">#REF!</definedName>
    <definedName name="__123Graph_XIOWA" hidden="1">#REF!</definedName>
    <definedName name="__123Graph_XKEOTA" hidden="1">#REF!</definedName>
    <definedName name="__123Graph_XLOUD" hidden="1">#REF!</definedName>
    <definedName name="__123Graph_XNL" hidden="1">#REF!</definedName>
    <definedName name="__123Graph_XSAY" hidden="1">#REF!</definedName>
    <definedName name="__123Graph_XTOTSYS" hidden="1">#REF!</definedName>
    <definedName name="__153060">#REF!</definedName>
    <definedName name="__2__123Graph_AMKT_STOR" hidden="1">#REF!</definedName>
    <definedName name="__3__123Graph_AX_ACTUAL" hidden="1">#REF!</definedName>
    <definedName name="__4__123Graph_BCHART_1" hidden="1">#REF!</definedName>
    <definedName name="__5__123Graph_BMKT_STOR" hidden="1">#REF!</definedName>
    <definedName name="__6__123Graph_CCHART_1" hidden="1">#REF!</definedName>
    <definedName name="__7__123Graph_CMKT_STOR" hidden="1">#REF!</definedName>
    <definedName name="__8__123Graph_CX_ACTUAL" hidden="1">#REF!</definedName>
    <definedName name="__9__123Graph_XCHART_1" hidden="1">#REF!</definedName>
    <definedName name="__abe1">#REF!</definedName>
    <definedName name="__abe2">#REF!</definedName>
    <definedName name="__abe3">#REF!</definedName>
    <definedName name="__abe4">#REF!</definedName>
    <definedName name="__abe5">#REF!</definedName>
    <definedName name="__ADI1020">#REF!</definedName>
    <definedName name="__agf1">#REF!,#REF!,#REF!,#REF!</definedName>
    <definedName name="__ASD2" localSheetId="20">#REF!</definedName>
    <definedName name="__ASD2">#REF!</definedName>
    <definedName name="__AUG99" hidden="1">{"SEP",#N/A,FALSE,"SEP"}</definedName>
    <definedName name="__bok2">#REF!,#REF!,#REF!,#REF!</definedName>
    <definedName name="__bon1">#REF!</definedName>
    <definedName name="__bot1">#REF!</definedName>
    <definedName name="__bot2">#REF!</definedName>
    <definedName name="__BSQ95">#REF!</definedName>
    <definedName name="__BSQ96">#REF!</definedName>
    <definedName name="__BSQ97">#REF!</definedName>
    <definedName name="__BUS1">#REF!</definedName>
    <definedName name="__BUS2">#REF!</definedName>
    <definedName name="__BUS3">#REF!</definedName>
    <definedName name="__CFQ95">#REF!</definedName>
    <definedName name="__CFQ96">#REF!</definedName>
    <definedName name="__CFQ97">#REF!</definedName>
    <definedName name="__CPK1" localSheetId="20">#REF!</definedName>
    <definedName name="__CPK1">#REF!</definedName>
    <definedName name="__CPK2" localSheetId="20">#REF!</definedName>
    <definedName name="__CPK2">#REF!</definedName>
    <definedName name="__CPK3" localSheetId="20">#REF!</definedName>
    <definedName name="__CPK3">#REF!</definedName>
    <definedName name="__DAT1">#REF!</definedName>
    <definedName name="__DAT10">#REF!</definedName>
    <definedName name="__DAT11">#REF!</definedName>
    <definedName name="__dat1111">#REF!</definedName>
    <definedName name="__DAT12">#REF!</definedName>
    <definedName name="__DAT13">#REF!</definedName>
    <definedName name="__DAT14">#REF!</definedName>
    <definedName name="__DAT15">#REF!</definedName>
    <definedName name="__DAT16">#REF!</definedName>
    <definedName name="__DAT17">#REF!</definedName>
    <definedName name="__DAT18">#REF!</definedName>
    <definedName name="__DAT19">#REF!</definedName>
    <definedName name="__DAT2">#REF!</definedName>
    <definedName name="__DAT20">#REF!</definedName>
    <definedName name="__DAT21">#REF!</definedName>
    <definedName name="__DAT22">#REF!</definedName>
    <definedName name="__DAT23">#REF!</definedName>
    <definedName name="__DAT24">#REF!</definedName>
    <definedName name="__DAT25">#REF!</definedName>
    <definedName name="__DAT26">#REF!</definedName>
    <definedName name="__DAT27">#REF!</definedName>
    <definedName name="__DAT28">#REF!</definedName>
    <definedName name="__DAT29">#REF!</definedName>
    <definedName name="__DAT3">#REF!</definedName>
    <definedName name="__DAT30">#REF!</definedName>
    <definedName name="__DAT31">#REF!</definedName>
    <definedName name="__DAT32">#REF!</definedName>
    <definedName name="__DAT33">#REF!</definedName>
    <definedName name="__DAT34">#REF!</definedName>
    <definedName name="__DAT35">#REF!</definedName>
    <definedName name="__DAT36">#REF!</definedName>
    <definedName name="__DAT4">#REF!</definedName>
    <definedName name="__DAT5">#REF!</definedName>
    <definedName name="__DAT6">#REF!</definedName>
    <definedName name="__DAT7">#REF!</definedName>
    <definedName name="__DAT8">#REF!</definedName>
    <definedName name="__DAT9">#REF!</definedName>
    <definedName name="__dcf2">#REF!</definedName>
    <definedName name="__Description">#REF!</definedName>
    <definedName name="__dso0300">#REF!</definedName>
    <definedName name="__dso0600">#REF!</definedName>
    <definedName name="__dso0900">#REF!</definedName>
    <definedName name="__dso0999">#REF!</definedName>
    <definedName name="__dso1200">#REF!</definedName>
    <definedName name="__dso1299">#REF!</definedName>
    <definedName name="__DSO97">#REF!</definedName>
    <definedName name="__DSO98">#REF!</definedName>
    <definedName name="__DSO99">#REF!</definedName>
    <definedName name="__e3" hidden="1">{"SEP",#N/A,FALSE,"SEP"}</definedName>
    <definedName name="__EGR1">#N/A</definedName>
    <definedName name="__EGR2">#N/A</definedName>
    <definedName name="__EGR3">#N/A</definedName>
    <definedName name="__ELM1">#REF!</definedName>
    <definedName name="__eps01">#REF!</definedName>
    <definedName name="__EPS02">#REF!</definedName>
    <definedName name="__eps94">#REF!</definedName>
    <definedName name="__eps95">#REF!</definedName>
    <definedName name="__eps96">#REF!</definedName>
    <definedName name="__eps97">#REF!</definedName>
    <definedName name="__eps98">#REF!</definedName>
    <definedName name="__eps99">#REF!</definedName>
    <definedName name="__FDS_HYPERLINK_TOGGLE_STATE__" hidden="1">"ON"</definedName>
    <definedName name="__FIN1">#REF!</definedName>
    <definedName name="__FIN2">#REF!</definedName>
    <definedName name="__FIN3">#REF!</definedName>
    <definedName name="__FLL2" hidden="1">#REF!</definedName>
    <definedName name="__GEN1">#REF!</definedName>
    <definedName name="__GEN2">#REF!</definedName>
    <definedName name="__GEN3">#REF!</definedName>
    <definedName name="__Group">#REF!</definedName>
    <definedName name="__HBO2">#REF!,#REF!,#REF!,#REF!</definedName>
    <definedName name="__hpe1">#REF!</definedName>
    <definedName name="__hpe2">#REF!</definedName>
    <definedName name="__hwp1">#REF!</definedName>
    <definedName name="__hwp2">#REF!</definedName>
    <definedName name="__inf2000">#REF!</definedName>
    <definedName name="__inf2001">#REF!</definedName>
    <definedName name="__inf2002">#REF!</definedName>
    <definedName name="__inf2003">#REF!</definedName>
    <definedName name="__inf2004">#REF!</definedName>
    <definedName name="__inf2005">#REF!</definedName>
    <definedName name="__inf2006">#REF!</definedName>
    <definedName name="__inf2007">#REF!</definedName>
    <definedName name="__inf2008">#REF!</definedName>
    <definedName name="__inf2009">#REF!</definedName>
    <definedName name="__IntlFixup" hidden="1">TRUE</definedName>
    <definedName name="__ISQ93">#REF!</definedName>
    <definedName name="__ISQ94">#REF!</definedName>
    <definedName name="__ISQ95">#REF!</definedName>
    <definedName name="__ISQ96">#REF!</definedName>
    <definedName name="__ISQ97">#REF!</definedName>
    <definedName name="__ISQ98">#REF!</definedName>
    <definedName name="__ISQ99">#REF!</definedName>
    <definedName name="__JAN01" hidden="1">{"SEP",#N/A,FALSE,"SEP"}</definedName>
    <definedName name="__je1">#REF!</definedName>
    <definedName name="__je2">#REF!</definedName>
    <definedName name="__lma96">#REF!</definedName>
    <definedName name="__lma98">#REF!</definedName>
    <definedName name="__LongDescrip">#REF!</definedName>
    <definedName name="__LTD107">#REF!</definedName>
    <definedName name="__LYN2" localSheetId="20">#REF!</definedName>
    <definedName name="__LYN2">#REF!</definedName>
    <definedName name="__mar96">#REF!</definedName>
    <definedName name="__mar97">#REF!</definedName>
    <definedName name="__mar98">#REF!</definedName>
    <definedName name="__mar99">#REF!</definedName>
    <definedName name="__MDZ2">#REF!,#REF!,#REF!,#REF!</definedName>
    <definedName name="__MKT1">#REF!</definedName>
    <definedName name="__MKT2">#REF!</definedName>
    <definedName name="__MKT3">#REF!</definedName>
    <definedName name="__mm2001">#REF!</definedName>
    <definedName name="__mm2002">#REF!</definedName>
    <definedName name="__mm2003">#REF!</definedName>
    <definedName name="__mm2004">#REF!</definedName>
    <definedName name="__mm2005">#REF!</definedName>
    <definedName name="__MW10001">#REF!</definedName>
    <definedName name="__MW10002">#REF!</definedName>
    <definedName name="__MW10003">#REF!</definedName>
    <definedName name="__MW10004">#REF!</definedName>
    <definedName name="__MW10005">#REF!</definedName>
    <definedName name="__MW10006">#REF!</definedName>
    <definedName name="__MW10007">#REF!</definedName>
    <definedName name="__MW10008">#REF!</definedName>
    <definedName name="__MW10009">#REF!</definedName>
    <definedName name="__MW10010">#REF!</definedName>
    <definedName name="__MW10011">#REF!</definedName>
    <definedName name="__MW10012">#REF!</definedName>
    <definedName name="__MW10013">#REF!</definedName>
    <definedName name="__MW10014">#REF!</definedName>
    <definedName name="__MW10015">#REF!</definedName>
    <definedName name="__MW10016">#REF!</definedName>
    <definedName name="__MW10017">#REF!</definedName>
    <definedName name="__MW10018">#REF!</definedName>
    <definedName name="__MW10019">#REF!</definedName>
    <definedName name="__MW10020">#REF!</definedName>
    <definedName name="__MW10021">#REF!</definedName>
    <definedName name="__MW10022">#REF!</definedName>
    <definedName name="__MW10023">#REF!</definedName>
    <definedName name="__MW10024">#REF!</definedName>
    <definedName name="__MW10025">#REF!</definedName>
    <definedName name="__MW10026">#REF!</definedName>
    <definedName name="__MW10027">#REF!</definedName>
    <definedName name="__MW10028">#REF!</definedName>
    <definedName name="__MW10029">#REF!</definedName>
    <definedName name="__MW10030">#REF!</definedName>
    <definedName name="__MW10031">#REF!</definedName>
    <definedName name="__MW10032">#REF!</definedName>
    <definedName name="__MW10033">#REF!</definedName>
    <definedName name="__MW10034">#REF!</definedName>
    <definedName name="__MW10035">#REF!</definedName>
    <definedName name="__MW10036">#REF!</definedName>
    <definedName name="__MW10037">#REF!</definedName>
    <definedName name="__MW10038">#REF!</definedName>
    <definedName name="__MW10039">#REF!</definedName>
    <definedName name="__MW10040">#REF!</definedName>
    <definedName name="__MW10041">#REF!</definedName>
    <definedName name="__MW10042">#REF!</definedName>
    <definedName name="__MW10044">#REF!</definedName>
    <definedName name="__MW10045">#REF!</definedName>
    <definedName name="__MW10046">#REF!</definedName>
    <definedName name="__MW10047">#REF!</definedName>
    <definedName name="__MW10048">#REF!</definedName>
    <definedName name="__MW10054">#REF!</definedName>
    <definedName name="__MW10055">#REF!</definedName>
    <definedName name="__MW10056">#REF!</definedName>
    <definedName name="__MW10057">#REF!</definedName>
    <definedName name="__MW10058">#REF!</definedName>
    <definedName name="__MW10061">#REF!</definedName>
    <definedName name="__MW10062">#REF!</definedName>
    <definedName name="__MW10063">#REF!</definedName>
    <definedName name="__MW10064">#REF!</definedName>
    <definedName name="__MW10065">#REF!</definedName>
    <definedName name="__MW10066">#REF!</definedName>
    <definedName name="__MW10067">#REF!</definedName>
    <definedName name="__MW10068">#REF!</definedName>
    <definedName name="__MW10069">#REF!</definedName>
    <definedName name="__MW10070">#REF!</definedName>
    <definedName name="__MW10071">#REF!</definedName>
    <definedName name="__MW10072">#REF!</definedName>
    <definedName name="__MW10073">#REF!</definedName>
    <definedName name="__MW10074">#REF!</definedName>
    <definedName name="__MW10075">#REF!</definedName>
    <definedName name="__MW10076">#REF!</definedName>
    <definedName name="__MW10077">#REF!</definedName>
    <definedName name="__MW10078">#REF!</definedName>
    <definedName name="__MW10079">#REF!</definedName>
    <definedName name="__MW10080">#REF!</definedName>
    <definedName name="__MW10081">#REF!</definedName>
    <definedName name="__MW10082">#REF!</definedName>
    <definedName name="__MW10083">#REF!</definedName>
    <definedName name="__MW10084">#REF!</definedName>
    <definedName name="__MW10085">#REF!</definedName>
    <definedName name="__MW10086">#REF!</definedName>
    <definedName name="__MW10087">#REF!</definedName>
    <definedName name="__MW10088">#REF!</definedName>
    <definedName name="__MW10089">#REF!</definedName>
    <definedName name="__MW10090">#REF!</definedName>
    <definedName name="__MW10091">#REF!</definedName>
    <definedName name="__MW10092">#REF!</definedName>
    <definedName name="__MW20001">#REF!</definedName>
    <definedName name="__MW20002">#REF!</definedName>
    <definedName name="__MW20003">#REF!</definedName>
    <definedName name="__mwy1">#REF!</definedName>
    <definedName name="__n4" localSheetId="12" hidden="1">{"EXCELHLP.HLP!1802";5;10;5;10;13;13;13;8;5;5;10;14;13;13;13;13;5;10;14;13;5;10;1;2;24}</definedName>
    <definedName name="__n4" localSheetId="20" hidden="1">{"EXCELHLP.HLP!1802";5;10;5;10;13;13;13;8;5;5;10;14;13;13;13;13;5;10;14;13;5;10;1;2;24}</definedName>
    <definedName name="__n4" hidden="1">{"EXCELHLP.HLP!1802";5;10;5;10;13;13;13;8;5;5;10;14;13;13;13;13;5;10;14;13;5;10;1;2;24}</definedName>
    <definedName name="__NET1">#REF!</definedName>
    <definedName name="__NET2">#REF!</definedName>
    <definedName name="__NET3">#REF!</definedName>
    <definedName name="__new1">#REF!</definedName>
    <definedName name="__new2">#REF!</definedName>
    <definedName name="__new3">#REF!</definedName>
    <definedName name="__new4">#REF!</definedName>
    <definedName name="__OFF2">#REF!</definedName>
    <definedName name="__one1">#REF!</definedName>
    <definedName name="__P1">#REF!</definedName>
    <definedName name="__PFY1">#REF!</definedName>
    <definedName name="__PFY2">#REF!</definedName>
    <definedName name="__PFY3">#REF!</definedName>
    <definedName name="__pg5">#REF!</definedName>
    <definedName name="__pg6">#REF!</definedName>
    <definedName name="__pg7">#REF!</definedName>
    <definedName name="__PPP1">#REF!</definedName>
    <definedName name="__pt1">#REF!</definedName>
    <definedName name="__PTN3">#REF!</definedName>
    <definedName name="__PTP96">#REF!</definedName>
    <definedName name="__RBN2">#REF!</definedName>
    <definedName name="__RBU2">#REF!</definedName>
    <definedName name="__RES1">#REF!</definedName>
    <definedName name="__RES2">#REF!</definedName>
    <definedName name="__RES3">#REF!</definedName>
    <definedName name="__Rev">#REF!</definedName>
    <definedName name="__rev01">#REF!</definedName>
    <definedName name="__rev94">#REF!</definedName>
    <definedName name="__rev99">#REF!</definedName>
    <definedName name="__Row1">#REF!</definedName>
    <definedName name="__Row2">#REF!</definedName>
    <definedName name="__Row3">#REF!</definedName>
    <definedName name="__Row4">#REF!</definedName>
    <definedName name="__Row5">#REF!</definedName>
    <definedName name="__Row6">#REF!</definedName>
    <definedName name="__Row7">#REF!</definedName>
    <definedName name="__Row8">#REF!</definedName>
    <definedName name="__SP04">#REF!</definedName>
    <definedName name="__SP05">#REF!</definedName>
    <definedName name="__SP06">#REF!</definedName>
    <definedName name="__SP07">#REF!</definedName>
    <definedName name="__SP08">#REF!</definedName>
    <definedName name="__SP09">#REF!</definedName>
    <definedName name="__SP10">#REF!</definedName>
    <definedName name="__SSR99">#REF!</definedName>
    <definedName name="__STD107">#REF!</definedName>
    <definedName name="__TAD1">#REF!</definedName>
    <definedName name="__TAD2">#REF!</definedName>
    <definedName name="__TAD3">#REF!</definedName>
    <definedName name="__Tax1">#REF!</definedName>
    <definedName name="__ten1">#REF!</definedName>
    <definedName name="__TOP1">#REF!</definedName>
    <definedName name="__top20">#REF!</definedName>
    <definedName name="__TOP40">#REF!</definedName>
    <definedName name="__TRF1">#REF!</definedName>
    <definedName name="__TRF2">#REF!</definedName>
    <definedName name="__TRF3">#REF!</definedName>
    <definedName name="__Type">#REF!</definedName>
    <definedName name="__us89">#REF!</definedName>
    <definedName name="__VAR5">"A"</definedName>
    <definedName name="__WSH7" localSheetId="20">#REF!</definedName>
    <definedName name="__WSH7">#REF!</definedName>
    <definedName name="_1_">#REF!</definedName>
    <definedName name="_1__123Graph_ACHART_1" hidden="1">#REF!</definedName>
    <definedName name="_1_0CASHFL">#REF!</definedName>
    <definedName name="_1_2005_Plan_Descriptions___Methodologies">#REF!</definedName>
    <definedName name="_10__123Graph_CHO_MPRICE" hidden="1">#REF!</definedName>
    <definedName name="_10__123Graph_COP75_25PRICE" hidden="1">#N/A</definedName>
    <definedName name="_10__123Graph_XMKT_STOR" hidden="1">#REF!</definedName>
    <definedName name="_10_0calculat">#REF!</definedName>
    <definedName name="_10_0Purch">#REF!</definedName>
    <definedName name="_10_153060">#REF!</definedName>
    <definedName name="_101__123Graph_BCHART_2" localSheetId="20" hidden="1">#REF!</definedName>
    <definedName name="_101__123Graph_BCHART_2" hidden="1">#REF!</definedName>
    <definedName name="_104__123Graph_BCHART_20" localSheetId="20" hidden="1">#REF!</definedName>
    <definedName name="_104__123Graph_BCHART_20" hidden="1">#REF!</definedName>
    <definedName name="_107__123Graph_BCHART_3" localSheetId="20" hidden="1">#REF!</definedName>
    <definedName name="_107__123Graph_BCHART_3" hidden="1">#REF!</definedName>
    <definedName name="_10C_58">#REF!</definedName>
    <definedName name="_10Module___Secret_.GoToEnd">#REF!</definedName>
    <definedName name="_11__123Graph_CO_MPRICE" hidden="1">#REF!</definedName>
    <definedName name="_11__123Graph_COP75_25RETURN" hidden="1">#N/A</definedName>
    <definedName name="_11__123Graph_XX_ACTUAL" hidden="1">#REF!</definedName>
    <definedName name="_11_0jen">#REF!</definedName>
    <definedName name="_11_7_0">#REF!</definedName>
    <definedName name="_110__123Graph_BCHART_6" localSheetId="20" hidden="1">#REF!</definedName>
    <definedName name="_110__123Graph_BCHART_6" hidden="1">#REF!</definedName>
    <definedName name="_113__123Graph_BCHART_7" localSheetId="20" hidden="1">#REF!</definedName>
    <definedName name="_113__123Graph_BCHART_7" hidden="1">#REF!</definedName>
    <definedName name="_116__123Graph_BCHART_8" localSheetId="20" hidden="1">#REF!</definedName>
    <definedName name="_116__123Graph_BCHART_8" hidden="1">#REF!</definedName>
    <definedName name="_119__123Graph_BCHART_9" localSheetId="20" hidden="1">#REF!</definedName>
    <definedName name="_119__123Graph_BCHART_9" hidden="1">#REF!</definedName>
    <definedName name="_11D_1">#REF!</definedName>
    <definedName name="_11Module___Secret_.GoToEnd">#REF!</definedName>
    <definedName name="_12__123Graph_COP75_25PRICE" hidden="1">#REF!</definedName>
    <definedName name="_12__123Graph_DHO_MPRICE" hidden="1">#N/A</definedName>
    <definedName name="_12_0calculat">#REF!</definedName>
    <definedName name="_12_0CASHFL">#REF!</definedName>
    <definedName name="_12_0d">#REF!</definedName>
    <definedName name="_12_0value">#REF!</definedName>
    <definedName name="_12_153060">#REF!</definedName>
    <definedName name="_12_93_94SEASON">#REF!</definedName>
    <definedName name="_122__123Graph_CCHART_1" localSheetId="20" hidden="1">#REF!</definedName>
    <definedName name="_122__123Graph_CCHART_1" hidden="1">#REF!</definedName>
    <definedName name="_123Graph_B.1" localSheetId="20" hidden="1">#REF!</definedName>
    <definedName name="_123Graph_B.1" hidden="1">#REF!</definedName>
    <definedName name="_125__123Graph_CCHART_11" localSheetId="20" hidden="1">#REF!</definedName>
    <definedName name="_125__123Graph_CCHART_11" hidden="1">#REF!</definedName>
    <definedName name="_128__123Graph_CCHART_12" localSheetId="20" hidden="1">#REF!</definedName>
    <definedName name="_128__123Graph_CCHART_12" hidden="1">#REF!</definedName>
    <definedName name="_12calculat">#REF!</definedName>
    <definedName name="_12Module___Secret_.GoToEnd">#REF!</definedName>
    <definedName name="_12MOS">#REF!</definedName>
    <definedName name="_12MOSA">#REF!</definedName>
    <definedName name="_12PG_1">#REF!</definedName>
    <definedName name="_13__123Graph_COP75_25RETURN" hidden="1">#REF!</definedName>
    <definedName name="_13__123Graph_DO_MPRICE" hidden="1">#N/A</definedName>
    <definedName name="_13_0Purch">#REF!</definedName>
    <definedName name="_13_7_0">#REF!</definedName>
    <definedName name="_13_96_97SEASON">#REF!</definedName>
    <definedName name="_131__123Graph_CCHART_2" localSheetId="20" hidden="1">#REF!</definedName>
    <definedName name="_131__123Graph_CCHART_2" hidden="1">#REF!</definedName>
    <definedName name="_134__123Graph_CCHART_20" localSheetId="20" hidden="1">#REF!</definedName>
    <definedName name="_134__123Graph_CCHART_20" hidden="1">#REF!</definedName>
    <definedName name="_137__123Graph_CCHART_7" localSheetId="20" hidden="1">#REF!</definedName>
    <definedName name="_137__123Graph_CCHART_7" hidden="1">#REF!</definedName>
    <definedName name="_13Module___Secret_.GoToEnd">#REF!</definedName>
    <definedName name="_14__123Graph_DHO_MPRICE" hidden="1">#REF!</definedName>
    <definedName name="_14__123Graph_DOP75_25PRICE" hidden="1">#N/A</definedName>
    <definedName name="_14_0c">#REF!</definedName>
    <definedName name="_14_93_94SEASON">#REF!</definedName>
    <definedName name="_140__123Graph_CCHART_8" localSheetId="20" hidden="1">#REF!</definedName>
    <definedName name="_140__123Graph_CCHART_8" hidden="1">#REF!</definedName>
    <definedName name="_143__123Graph_DCHART_1" localSheetId="20" hidden="1">#REF!</definedName>
    <definedName name="_143__123Graph_DCHART_1" hidden="1">#REF!</definedName>
    <definedName name="_146__123Graph_DCHART_12" localSheetId="20" hidden="1">#REF!</definedName>
    <definedName name="_146__123Graph_DCHART_12" hidden="1">#REF!</definedName>
    <definedName name="_149__123Graph_DCHART_2" localSheetId="20" hidden="1">#REF!</definedName>
    <definedName name="_149__123Graph_DCHART_2" hidden="1">#REF!</definedName>
    <definedName name="_14c">#REF!</definedName>
    <definedName name="_15__123Graph_DO_MPRICE" hidden="1">#REF!</definedName>
    <definedName name="_15__123Graph_DOP75_25RETURN" hidden="1">#N/A</definedName>
    <definedName name="_15_96_97SEASON">#REF!</definedName>
    <definedName name="_152__123Graph_DCHART_8" localSheetId="20" hidden="1">#REF!</definedName>
    <definedName name="_152__123Graph_DCHART_8" hidden="1">#REF!</definedName>
    <definedName name="_153060">#REF!</definedName>
    <definedName name="_155__123Graph_ECHART_12" localSheetId="20" hidden="1">#REF!</definedName>
    <definedName name="_155__123Graph_ECHART_12" hidden="1">#REF!</definedName>
    <definedName name="_158__123Graph_ECHART_2" localSheetId="20" hidden="1">#REF!</definedName>
    <definedName name="_158__123Graph_ECHART_2" hidden="1">#REF!</definedName>
    <definedName name="_15calculat">#REF!</definedName>
    <definedName name="_15Module___Secret_.GoToEnd">#N/A</definedName>
    <definedName name="_16__123Graph_DOP75_25PRICE" hidden="1">#REF!</definedName>
    <definedName name="_16__123Graph_EHO_MPRICE" hidden="1">#N/A</definedName>
    <definedName name="_16_0calculat">#REF!</definedName>
    <definedName name="_16_0value">#REF!</definedName>
    <definedName name="_161__123Graph_ECHART_8" localSheetId="20" hidden="1">#REF!</definedName>
    <definedName name="_161__123Graph_ECHART_8" hidden="1">#REF!</definedName>
    <definedName name="_164__123Graph_FCHART_1" localSheetId="20" hidden="1">#REF!</definedName>
    <definedName name="_164__123Graph_FCHART_1" hidden="1">#REF!</definedName>
    <definedName name="_167__123Graph_XCHART_10" localSheetId="20" hidden="1">#REF!</definedName>
    <definedName name="_167__123Graph_XCHART_10" hidden="1">#REF!</definedName>
    <definedName name="_16jen">#REF!</definedName>
    <definedName name="_16Module___Secret_.GoToEnd">#REF!</definedName>
    <definedName name="_17__123Graph_ACHART_1" localSheetId="20" hidden="1">#REF!</definedName>
    <definedName name="_17__123Graph_ACHART_1" hidden="1">#REF!</definedName>
    <definedName name="_17__123Graph_DOP75_25RETURN" hidden="1">#REF!</definedName>
    <definedName name="_17__123Graph_EO_MPRICE" hidden="1">#N/A</definedName>
    <definedName name="_17_0c">#REF!</definedName>
    <definedName name="_170__123Graph_XCHART_11" localSheetId="20" hidden="1">#REF!</definedName>
    <definedName name="_170__123Graph_XCHART_11" hidden="1">#REF!</definedName>
    <definedName name="_173__123Graph_XCHART_12" localSheetId="20" hidden="1">#REF!</definedName>
    <definedName name="_173__123Graph_XCHART_12" hidden="1">#REF!</definedName>
    <definedName name="_176__123Graph_XCHART_13" localSheetId="20" hidden="1">#REF!</definedName>
    <definedName name="_176__123Graph_XCHART_13" hidden="1">#REF!</definedName>
    <definedName name="_179__123Graph_XCHART_14" localSheetId="20" hidden="1">#REF!</definedName>
    <definedName name="_179__123Graph_XCHART_14" hidden="1">#REF!</definedName>
    <definedName name="_18__123Graph_EHO_MPRICE" hidden="1">#REF!</definedName>
    <definedName name="_18__123Graph_EOP75_25PRICE" hidden="1">#N/A</definedName>
    <definedName name="_18_0calculat">#REF!</definedName>
    <definedName name="_18_0d">#REF!</definedName>
    <definedName name="_18_0jen">#REF!</definedName>
    <definedName name="_18_153060">#REF!</definedName>
    <definedName name="_182__123Graph_XCHART_15" localSheetId="20" hidden="1">#REF!</definedName>
    <definedName name="_182__123Graph_XCHART_15" hidden="1">#REF!</definedName>
    <definedName name="_185__123Graph_XCHART_16" localSheetId="20" hidden="1">#REF!</definedName>
    <definedName name="_185__123Graph_XCHART_16" hidden="1">#REF!</definedName>
    <definedName name="_188__123Graph_XCHART_18" localSheetId="20" hidden="1">#REF!</definedName>
    <definedName name="_188__123Graph_XCHART_18" hidden="1">#REF!</definedName>
    <definedName name="_19__123Graph_EO_MPRICE" hidden="1">#REF!</definedName>
    <definedName name="_19__123Graph_EOP75_25RETURN" hidden="1">#N/A</definedName>
    <definedName name="_19_0c">#REF!</definedName>
    <definedName name="_19_0calculat">#REF!</definedName>
    <definedName name="_19_0jen">#REF!</definedName>
    <definedName name="_19_153060">#REF!</definedName>
    <definedName name="_191__123Graph_XCHART_2" localSheetId="20" hidden="1">#REF!</definedName>
    <definedName name="_191__123Graph_XCHART_2" hidden="1">#REF!</definedName>
    <definedName name="_194__123Graph_XCHART_20" localSheetId="20" hidden="1">#REF!</definedName>
    <definedName name="_194__123Graph_XCHART_20" hidden="1">#REF!</definedName>
    <definedName name="_1961COPY">#REF!</definedName>
    <definedName name="_1962">#REF!</definedName>
    <definedName name="_1963">#REF!</definedName>
    <definedName name="_1964">#REF!</definedName>
    <definedName name="_1965">#REF!</definedName>
    <definedName name="_1966">#REF!</definedName>
    <definedName name="_1967">#REF!</definedName>
    <definedName name="_1968">#REF!</definedName>
    <definedName name="_1969">#REF!</definedName>
    <definedName name="_197__123Graph_XCHART_3" localSheetId="20" hidden="1">#REF!</definedName>
    <definedName name="_197__123Graph_XCHART_3" hidden="1">#REF!</definedName>
    <definedName name="_1970">#REF!</definedName>
    <definedName name="_1971">#REF!</definedName>
    <definedName name="_1972">#REF!</definedName>
    <definedName name="_1973">#REF!</definedName>
    <definedName name="_1974">#REF!</definedName>
    <definedName name="_1975">#REF!</definedName>
    <definedName name="_1976">#REF!</definedName>
    <definedName name="_1977">#REF!</definedName>
    <definedName name="_1978">#REF!</definedName>
    <definedName name="_1979">#REF!</definedName>
    <definedName name="_1980">#REF!</definedName>
    <definedName name="_1981">#REF!</definedName>
    <definedName name="_1982">#REF!</definedName>
    <definedName name="_1983">#REF!</definedName>
    <definedName name="_1984">#REF!</definedName>
    <definedName name="_1985">#REF!</definedName>
    <definedName name="_1986">#REF!</definedName>
    <definedName name="_1987">#REF!</definedName>
    <definedName name="_1988">#REF!</definedName>
    <definedName name="_1989">#REF!</definedName>
    <definedName name="_1990">#REF!</definedName>
    <definedName name="_1990C">#REF!</definedName>
    <definedName name="_1991">#REF!</definedName>
    <definedName name="_199112C">#REF!</definedName>
    <definedName name="_1991C">#REF!</definedName>
    <definedName name="_1992">#REF!</definedName>
    <definedName name="_1993">#REF!</definedName>
    <definedName name="_1B_6">#REF!</definedName>
    <definedName name="_1E_1">#N/A</definedName>
    <definedName name="_2_">#REF!</definedName>
    <definedName name="_2__123Graph_AMKT_STOR" hidden="1">#REF!</definedName>
    <definedName name="_2__123Graph_AOP75_25PRICE" hidden="1">#N/A</definedName>
    <definedName name="_2_0c">#REF!</definedName>
    <definedName name="_2_0CASHFL">#REF!</definedName>
    <definedName name="_2_0d">#REF!</definedName>
    <definedName name="_20__123Graph_ACHART_10" localSheetId="20" hidden="1">#REF!</definedName>
    <definedName name="_20__123Graph_ACHART_10" hidden="1">#REF!</definedName>
    <definedName name="_20__123Graph_EOP75_25PRICE" hidden="1">#REF!</definedName>
    <definedName name="_20__123Graph_FHO_MPRICE" hidden="1">#N/A</definedName>
    <definedName name="_20_0c">#REF!</definedName>
    <definedName name="_20_0Purch">#REF!</definedName>
    <definedName name="_20_153060">#REF!</definedName>
    <definedName name="_200__123Graph_XCHART_4" localSheetId="20" hidden="1">#REF!</definedName>
    <definedName name="_200__123Graph_XCHART_4" hidden="1">#REF!</definedName>
    <definedName name="_2001_CORP_CODE_IF_DIFF">#REF!</definedName>
    <definedName name="_2001E_EBITDA_Multiple" localSheetId="20">#REF!</definedName>
    <definedName name="_2001E_EBITDA_Multiple">#N/A</definedName>
    <definedName name="_2002_CORP_CODE">#REF!</definedName>
    <definedName name="_2010q2fedchange">#REF!</definedName>
    <definedName name="_2010q2statechange">#REF!</definedName>
    <definedName name="_2010q2totalstate">#REF!</definedName>
    <definedName name="_2010q3fedchange">#REF!</definedName>
    <definedName name="_2010q3statechange">#REF!</definedName>
    <definedName name="_2010q4fedchange">#REF!</definedName>
    <definedName name="_2010q4statechange">#REF!</definedName>
    <definedName name="_2011q1fedchange">#REF!</definedName>
    <definedName name="_203__123Graph_XCHART_5" localSheetId="20" hidden="1">#REF!</definedName>
    <definedName name="_203__123Graph_XCHART_5" hidden="1">#REF!</definedName>
    <definedName name="_206__123Graph_XCHART_6" localSheetId="20" hidden="1">#REF!</definedName>
    <definedName name="_206__123Graph_XCHART_6" hidden="1">#REF!</definedName>
    <definedName name="_209__123Graph_XCHART_7" localSheetId="20" hidden="1">#REF!</definedName>
    <definedName name="_209__123Graph_XCHART_7" hidden="1">#REF!</definedName>
    <definedName name="_21__123Graph_EOP75_25RETURN" hidden="1">#REF!</definedName>
    <definedName name="_21__123Graph_FO_MPRICE" hidden="1">#N/A</definedName>
    <definedName name="_21_0jen">#REF!</definedName>
    <definedName name="_21_7_0">#REF!</definedName>
    <definedName name="_21_93_94SEASON">#REF!</definedName>
    <definedName name="_212__123Graph_XCHART_8" localSheetId="20" hidden="1">#REF!</definedName>
    <definedName name="_212__123Graph_XCHART_8" hidden="1">#REF!</definedName>
    <definedName name="_215__123Graph_XCHART_9" localSheetId="20" hidden="1">#REF!</definedName>
    <definedName name="_215__123Graph_XCHART_9" hidden="1">#REF!</definedName>
    <definedName name="_21Module___Secret_.GoToEnd">#N/A</definedName>
    <definedName name="_22__123Graph_FHO_MPRICE" hidden="1">#REF!</definedName>
    <definedName name="_22__123Graph_FOP75_25PRICE" hidden="1">#N/A</definedName>
    <definedName name="_22_153060">#REF!</definedName>
    <definedName name="_22_93_94SEASON">#REF!</definedName>
    <definedName name="_22_96_97SEASON">#REF!</definedName>
    <definedName name="_22Module___Secret_.GoToEnd">#N/A</definedName>
    <definedName name="_23__123Graph_ACHART_11" localSheetId="20" hidden="1">#REF!</definedName>
    <definedName name="_23__123Graph_ACHART_11" hidden="1">#REF!</definedName>
    <definedName name="_23__123Graph_FO_MPRICE" hidden="1">#REF!</definedName>
    <definedName name="_23__123Graph_FOP75_25RETURN" hidden="1">#N/A</definedName>
    <definedName name="_23_0calculat">#REF!</definedName>
    <definedName name="_23_7_0">#REF!</definedName>
    <definedName name="_23_96_97SEASON">#REF!</definedName>
    <definedName name="_23Module___Secret_.GoToEnd">#REF!</definedName>
    <definedName name="_24__123Graph_FOP75_25PRICE" hidden="1">#REF!</definedName>
    <definedName name="_24__123Graph_XCHART_1" hidden="1">#N/A</definedName>
    <definedName name="_24_0calculat">#REF!</definedName>
    <definedName name="_24_0value">#REF!</definedName>
    <definedName name="_24_7_0">#REF!</definedName>
    <definedName name="_24_93_94SEASON">#REF!</definedName>
    <definedName name="_24c">#REF!</definedName>
    <definedName name="_25__123Graph_FOP75_25RETURN" hidden="1">#REF!</definedName>
    <definedName name="_25__123Graph_XOP75_25PRICE" hidden="1">#N/A</definedName>
    <definedName name="_25_93_94SEASON">#REF!</definedName>
    <definedName name="_25_96_97SEASON">#REF!</definedName>
    <definedName name="_25c">#REF!</definedName>
    <definedName name="_25Module___Secret_.GoToEnd">#N/A</definedName>
    <definedName name="_26__123Graph_ACHART_12" localSheetId="20" hidden="1">#REF!</definedName>
    <definedName name="_26__123Graph_ACHART_12" hidden="1">#REF!</definedName>
    <definedName name="_26__123Graph_XCHART_1" hidden="1">#REF!</definedName>
    <definedName name="_26__123Graph_XOP75_25RETURN" hidden="1">#N/A</definedName>
    <definedName name="_26_96_97SEASON">#REF!</definedName>
    <definedName name="_27_0jen">#REF!</definedName>
    <definedName name="_27calculat">#REF!</definedName>
    <definedName name="_28__123Graph_XOP75_25PRICE" hidden="1">#REF!</definedName>
    <definedName name="_28_0jen">#REF!</definedName>
    <definedName name="_28c">#REF!</definedName>
    <definedName name="_29__123Graph_ACHART_13" localSheetId="20" hidden="1">#REF!</definedName>
    <definedName name="_29__123Graph_ACHART_13" hidden="1">#REF!</definedName>
    <definedName name="_29_153060">#REF!</definedName>
    <definedName name="_29jen">#REF!</definedName>
    <definedName name="_3_">#REF!</definedName>
    <definedName name="_3__123Graph_AOP75_25PRICE" hidden="1">#REF!</definedName>
    <definedName name="_3__123Graph_AOP75_25RETURN" hidden="1">#N/A</definedName>
    <definedName name="_3__123Graph_AX_ACTUAL" hidden="1">#REF!</definedName>
    <definedName name="_3_0calculat">#REF!</definedName>
    <definedName name="_3_0d">#REF!</definedName>
    <definedName name="_3_0value">#REF!</definedName>
    <definedName name="_30__123Graph_XOP75_25RETURN" hidden="1">#REF!</definedName>
    <definedName name="_30_0c">#REF!</definedName>
    <definedName name="_30_0Purch">#REF!</definedName>
    <definedName name="_30calculat">#REF!</definedName>
    <definedName name="_31_7_0">#REF!</definedName>
    <definedName name="_31_Dec_00" localSheetId="20">#REF!</definedName>
    <definedName name="_31_Dec_00">#REF!</definedName>
    <definedName name="_31_Jan_01" localSheetId="20">#REF!</definedName>
    <definedName name="_31_Jan_01">#REF!</definedName>
    <definedName name="_32__123Graph_ACHART_14" localSheetId="20" hidden="1">#REF!</definedName>
    <definedName name="_32__123Graph_ACHART_14" hidden="1">#REF!</definedName>
    <definedName name="_32_93_94SEASON">#REF!</definedName>
    <definedName name="_32jen">#REF!</definedName>
    <definedName name="_33_96_97SEASON">#REF!</definedName>
    <definedName name="_33Module___Secret_.GoToEnd">#N/A</definedName>
    <definedName name="_34Module___Secret_.GoToEnd">#N/A</definedName>
    <definedName name="_35__123Graph_ACHART_15" localSheetId="20" hidden="1">#REF!</definedName>
    <definedName name="_35__123Graph_ACHART_15" hidden="1">#REF!</definedName>
    <definedName name="_35_0calculat">#REF!</definedName>
    <definedName name="_35c">#REF!</definedName>
    <definedName name="_36jen">#REF!</definedName>
    <definedName name="_37calculat">#REF!</definedName>
    <definedName name="_38__123Graph_ACHART_16" localSheetId="20" hidden="1">#REF!</definedName>
    <definedName name="_38__123Graph_ACHART_16" hidden="1">#REF!</definedName>
    <definedName name="_39jen">#REF!</definedName>
    <definedName name="_39Module___Secret_.GoToEnd">#N/A</definedName>
    <definedName name="_3C_12">#REF!</definedName>
    <definedName name="_4_">#REF!</definedName>
    <definedName name="_4__123Graph_BCHART_1" hidden="1">#REF!</definedName>
    <definedName name="_4_0CASHFL">#REF!</definedName>
    <definedName name="_4_0d">#REF!</definedName>
    <definedName name="_4_0jen">#REF!</definedName>
    <definedName name="_4_0Purch">#REF!</definedName>
    <definedName name="_4_0value">#REF!</definedName>
    <definedName name="_40_0jen">#REF!</definedName>
    <definedName name="_40Module___Secret_.GoToEnd">#REF!</definedName>
    <definedName name="_41__123Graph_ACHART_17" localSheetId="20" hidden="1">#REF!</definedName>
    <definedName name="_41__123Graph_ACHART_17" hidden="1">#REF!</definedName>
    <definedName name="_41_153060">#REF!</definedName>
    <definedName name="_44__123Graph_ACHART_18" localSheetId="20" hidden="1">#REF!</definedName>
    <definedName name="_44__123Graph_ACHART_18" hidden="1">#REF!</definedName>
    <definedName name="_45_7_0">#REF!</definedName>
    <definedName name="_46_0c">#REF!</definedName>
    <definedName name="_46_93_94SEASON">#REF!</definedName>
    <definedName name="_47__123Graph_ACHART_19" localSheetId="20" hidden="1">#REF!</definedName>
    <definedName name="_47__123Graph_ACHART_19" hidden="1">#REF!</definedName>
    <definedName name="_47_96_97SEASON">#REF!</definedName>
    <definedName name="_4C_2">#REF!</definedName>
    <definedName name="_5__123Graph_AOP75_25RETURN" hidden="1">#REF!</definedName>
    <definedName name="_5__123Graph_BMKT_STOR" hidden="1">#REF!</definedName>
    <definedName name="_5__123Graph_BOP75_25PRICE" hidden="1">#N/A</definedName>
    <definedName name="_5_0Purch">#REF!</definedName>
    <definedName name="_5_Yr_Growth">#REF!</definedName>
    <definedName name="_50__123Graph_ACHART_2" localSheetId="20" hidden="1">#REF!</definedName>
    <definedName name="_50__123Graph_ACHART_2" hidden="1">#REF!</definedName>
    <definedName name="_50c">#REF!</definedName>
    <definedName name="_52_0calculat">#REF!</definedName>
    <definedName name="_53__123Graph_ACHART_20" localSheetId="20" hidden="1">#REF!</definedName>
    <definedName name="_53__123Graph_ACHART_20" hidden="1">#REF!</definedName>
    <definedName name="_53calculat">#REF!</definedName>
    <definedName name="_56__123Graph_ACHART_3" localSheetId="20" hidden="1">#REF!</definedName>
    <definedName name="_56__123Graph_ACHART_3" hidden="1">#REF!</definedName>
    <definedName name="_56jen">#REF!</definedName>
    <definedName name="_58_0jen">#REF!</definedName>
    <definedName name="_59__123Graph_ACHART_4" localSheetId="20" hidden="1">#REF!</definedName>
    <definedName name="_59__123Graph_ACHART_4" hidden="1">#REF!</definedName>
    <definedName name="_59_153060">#REF!</definedName>
    <definedName name="_5c">#REF!</definedName>
    <definedName name="_5Module___Secret_.GoToEnd">#REF!</definedName>
    <definedName name="_6_">#REF!</definedName>
    <definedName name="_6__123Graph_BCHART_1" hidden="1">#REF!</definedName>
    <definedName name="_6__123Graph_BOP75_25RETURN" hidden="1">#N/A</definedName>
    <definedName name="_6__123Graph_CCHART_1" hidden="1">#REF!</definedName>
    <definedName name="_6_0c">#REF!</definedName>
    <definedName name="_6_0CASHFL">#REF!</definedName>
    <definedName name="_6_0d">#REF!</definedName>
    <definedName name="_6_0value">#REF!</definedName>
    <definedName name="_62__123Graph_ACHART_5" localSheetId="20" hidden="1">#REF!</definedName>
    <definedName name="_62__123Graph_ACHART_5" hidden="1">#REF!</definedName>
    <definedName name="_65__123Graph_ACHART_6" localSheetId="20" hidden="1">#REF!</definedName>
    <definedName name="_65__123Graph_ACHART_6" hidden="1">#REF!</definedName>
    <definedName name="_65_7_0">#REF!</definedName>
    <definedName name="_66_93_94SEASON">#REF!</definedName>
    <definedName name="_67_96_97SEASON">#REF!</definedName>
    <definedName name="_68__123Graph_ACHART_7" localSheetId="20" hidden="1">#REF!</definedName>
    <definedName name="_68__123Graph_ACHART_7" hidden="1">#REF!</definedName>
    <definedName name="_6C_38B">#REF!</definedName>
    <definedName name="_6calculat">#REF!</definedName>
    <definedName name="_6Module___Secret_.GoToEnd">#REF!</definedName>
    <definedName name="_7__123Graph_BOP75_25PRICE" hidden="1">#REF!</definedName>
    <definedName name="_7__123Graph_CCHART_1" hidden="1">#N/A</definedName>
    <definedName name="_7__123Graph_CMKT_STOR" hidden="1">#REF!</definedName>
    <definedName name="_7_0c">#REF!</definedName>
    <definedName name="_71__123Graph_ACHART_8" localSheetId="20" hidden="1">#REF!</definedName>
    <definedName name="_71__123Graph_ACHART_8" hidden="1">#REF!</definedName>
    <definedName name="_71c">#REF!</definedName>
    <definedName name="_74__123Graph_ACHART_9" localSheetId="20" hidden="1">#REF!</definedName>
    <definedName name="_74__123Graph_ACHART_9" hidden="1">#REF!</definedName>
    <definedName name="_75calculat">#REF!</definedName>
    <definedName name="_77__123Graph_BCHART_1" localSheetId="20" hidden="1">#REF!</definedName>
    <definedName name="_77__123Graph_BCHART_1" hidden="1">#REF!</definedName>
    <definedName name="_79jen">#REF!</definedName>
    <definedName name="_7jen">#REF!</definedName>
    <definedName name="_7Module___Secret_.GoToEnd">#REF!</definedName>
    <definedName name="_8__123Graph_BOP75_25RETURN" hidden="1">#REF!</definedName>
    <definedName name="_8__123Graph_CHO_MPRICE" hidden="1">#N/A</definedName>
    <definedName name="_8__123Graph_CX_ACTUAL" hidden="1">#REF!</definedName>
    <definedName name="_8_0calculat">#REF!</definedName>
    <definedName name="_8_0CASHFL">#REF!</definedName>
    <definedName name="_8_0Purch">#REF!</definedName>
    <definedName name="_8_0value">#REF!</definedName>
    <definedName name="_80__123Graph_BCHART_11" localSheetId="20" hidden="1">#REF!</definedName>
    <definedName name="_80__123Graph_BCHART_11" hidden="1">#REF!</definedName>
    <definedName name="_83__123Graph_BCHART_12" localSheetId="20" hidden="1">#REF!</definedName>
    <definedName name="_83__123Graph_BCHART_12" hidden="1">#REF!</definedName>
    <definedName name="_86__123Graph_BCHART_13" localSheetId="20" hidden="1">#REF!</definedName>
    <definedName name="_86__123Graph_BCHART_13" hidden="1">#REF!</definedName>
    <definedName name="_89__123Graph_BCHART_14" localSheetId="20" hidden="1">#REF!</definedName>
    <definedName name="_89__123Graph_BCHART_14" hidden="1">#REF!</definedName>
    <definedName name="_8c">#REF!</definedName>
    <definedName name="_8C_56">#REF!</definedName>
    <definedName name="_8Module___Secret_.GoToEnd">#REF!</definedName>
    <definedName name="_9__123Graph_CCHART_1" hidden="1">#REF!</definedName>
    <definedName name="_9__123Graph_CO_MPRICE" hidden="1">#N/A</definedName>
    <definedName name="_9__123Graph_XCHART_1" hidden="1">#REF!</definedName>
    <definedName name="_9_0c">#REF!</definedName>
    <definedName name="_9_0d">#REF!</definedName>
    <definedName name="_9_0jen">#REF!</definedName>
    <definedName name="_92__123Graph_BCHART_15" localSheetId="20" hidden="1">#REF!</definedName>
    <definedName name="_92__123Graph_BCHART_15" hidden="1">#REF!</definedName>
    <definedName name="_93BE">#REF!</definedName>
    <definedName name="_93DIL">#REF!</definedName>
    <definedName name="_94BE">#REF!</definedName>
    <definedName name="_94DIL">#REF!</definedName>
    <definedName name="_95__123Graph_BCHART_16" localSheetId="20" hidden="1">#REF!</definedName>
    <definedName name="_95__123Graph_BCHART_16" hidden="1">#REF!</definedName>
    <definedName name="_98__123Graph_BCHART_17" localSheetId="20" hidden="1">#REF!</definedName>
    <definedName name="_98__123Graph_BCHART_17" hidden="1">#REF!</definedName>
    <definedName name="_9Module___Secret_.GoToEnd">#REF!</definedName>
    <definedName name="_A">#REF!</definedName>
    <definedName name="_a1111" localSheetId="12" hidden="1">{"Cash Budget",#N/A,FALSE,"98 Cash";"Running Cash Budget",#N/A,FALSE,"98 Cash";"Actual Cash",#N/A,FALSE,"98 Cash";"Update Cash Budget",#N/A,FALSE,"98 Cash"}</definedName>
    <definedName name="_a1111" localSheetId="20" hidden="1">{"Cash Budget",#N/A,FALSE,"98 Cash";"Running Cash Budget",#N/A,FALSE,"98 Cash";"Actual Cash",#N/A,FALSE,"98 Cash";"Update Cash Budget",#N/A,FALSE,"98 Cash"}</definedName>
    <definedName name="_a1111" hidden="1">{"Cash Budget",#N/A,FALSE,"98 Cash";"Running Cash Budget",#N/A,FALSE,"98 Cash";"Actual Cash",#N/A,FALSE,"98 Cash";"Update Cash Budget",#N/A,FALSE,"98 Cash"}</definedName>
    <definedName name="_abe1">#REF!</definedName>
    <definedName name="_abe2">#REF!</definedName>
    <definedName name="_abe3">#REF!</definedName>
    <definedName name="_abe4">#REF!</definedName>
    <definedName name="_abe5">#REF!</definedName>
    <definedName name="_ACD1">#REF!</definedName>
    <definedName name="_ACD2">#REF!</definedName>
    <definedName name="_ACD3">#REF!</definedName>
    <definedName name="_act1">#REF!</definedName>
    <definedName name="_act2">#REF!</definedName>
    <definedName name="_ADI1020">#REF!</definedName>
    <definedName name="_agf1">#REF!,#REF!,#REF!,#REF!</definedName>
    <definedName name="_ALK1">#REF!</definedName>
    <definedName name="_ALK2">#REF!</definedName>
    <definedName name="_ALK3">#REF!</definedName>
    <definedName name="_AMO_UniqueIdentifier" hidden="1">"'8403d099-e876-4d31-b913-cb2efff0232f'"</definedName>
    <definedName name="_asd2" localSheetId="20">#REF!</definedName>
    <definedName name="_ASD2">#REF!</definedName>
    <definedName name="_ATPRegress_Dlg_Results" localSheetId="12" hidden="1">{2;#N/A;"R13C16:R17C16";#N/A;"R13C14:R17C15";FALSE;FALSE;FALSE;95;#N/A;#N/A;"R13C19";#N/A;FALSE;FALSE;FALSE;FALSE;#N/A;"";#N/A;FALSE;"";"";#N/A;#N/A;#N/A}</definedName>
    <definedName name="_ATPRegress_Dlg_Results" localSheetId="20" hidden="1">{2;#N/A;"R13C16:R17C16";#N/A;"R13C14:R17C15";FALSE;FALSE;FALSE;95;#N/A;#N/A;"R13C19";#N/A;FALSE;FALSE;FALSE;FALSE;#N/A;"";#N/A;FALSE;"";"";#N/A;#N/A;#N/A}</definedName>
    <definedName name="_ATPRegress_Dlg_Results" hidden="1">{2;#N/A;"R13C16:R17C16";#N/A;"R13C14:R17C15";FALSE;FALSE;FALSE;95;#N/A;#N/A;"R13C19";#N/A;FALSE;FALSE;FALSE;FALSE;#N/A;"";#N/A;FALSE;"";"";#N/A;#N/A;#N/A}</definedName>
    <definedName name="_ATPRegress_Dlg_Types" localSheetId="12" hidden="1">{"EXCELHLP.HLP!1802";5;10;5;10;13;13;13;8;5;5;10;14;13;13;13;13;5;10;14;13;5;10;1;2;24}</definedName>
    <definedName name="_ATPRegress_Dlg_Types" localSheetId="20" hidden="1">{"EXCELHLP.HLP!1802";5;10;5;10;13;13;13;8;5;5;10;14;13;13;13;13;5;10;14;13;5;10;1;2;24}</definedName>
    <definedName name="_ATPRegress_Dlg_Types" hidden="1">{"EXCELHLP.HLP!1802";5;10;5;10;13;13;13;8;5;5;10;14;13;13;13;13;5;10;14;13;5;10;1;2;24}</definedName>
    <definedName name="_ATPRegress_Range1" localSheetId="20" hidden="1">#REF!</definedName>
    <definedName name="_ATPRegress_Range1" hidden="1">#REF!</definedName>
    <definedName name="_ATPRegress_Range2" localSheetId="20" hidden="1">#REF!</definedName>
    <definedName name="_ATPRegress_Range2" hidden="1">#REF!</definedName>
    <definedName name="_ATPRegress_Range3" localSheetId="20" hidden="1">#REF!</definedName>
    <definedName name="_ATPRegress_Range3" hidden="1">#REF!</definedName>
    <definedName name="_ATPRegress_Range4" hidden="1">"="</definedName>
    <definedName name="_ATPRegress_Range5" hidden="1">"="</definedName>
    <definedName name="_AUG99" hidden="1">{"SEP",#N/A,FALSE,"SEP"}</definedName>
    <definedName name="_BAL1" localSheetId="20">#REF!</definedName>
    <definedName name="_BAL1">#N/A</definedName>
    <definedName name="_BB1" localSheetId="12"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_BB1" localSheetId="20"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_BB1"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_bdm.005E44BE968D4E5198E456338759ADAE.edm" hidden="1">#REF!</definedName>
    <definedName name="_bdm.02D0DB7C98674457BD3056012049B71C.edm" hidden="1">#REF!</definedName>
    <definedName name="_bdm.039F730F274A416AA9D2F4963A84C6A8.edm" hidden="1">#REF!</definedName>
    <definedName name="_bdm.045FFF5C3A5B431485407F8CB6650922.edm" hidden="1">#REF!</definedName>
    <definedName name="_bdm.04CDD8322FF1421CA0C5846F26733F28.edm" hidden="1">#REF!</definedName>
    <definedName name="_bdm.04E5BDE3F16947FB85651F3466DF67F0.edm" hidden="1">#REF!</definedName>
    <definedName name="_bdm.064BB1A3C5FD4FFFB0CD9F1EDC9C3473.edm" hidden="1">#REF!</definedName>
    <definedName name="_bdm.07A70A9836834F0B85D6B318BE8F5740.edm" hidden="1">#REF!</definedName>
    <definedName name="_bdm.08B8F015650147859DFFCF3E524F4B86.edm" hidden="1">#REF!</definedName>
    <definedName name="_bdm.0A0ED12DE1CD4832B7DA2E05CAF22DF9.edm" hidden="1">#REF!</definedName>
    <definedName name="_bdm.0ADC94DDA0FA4742A645E0188C240A63.edm" hidden="1">#REF!</definedName>
    <definedName name="_bdm.0C4324364E684D6AB433EB2F051BB3D7.edm" hidden="1">#REF!</definedName>
    <definedName name="_bdm.0CEFDE10EF1D426CB45FC43FBE54AC1B.edm" hidden="1">#REF!</definedName>
    <definedName name="_bdm.0D718F89E7DB473381BF4AEF4169D0BC.edm" hidden="1">#REF!</definedName>
    <definedName name="_bdm.0DCEF389B5CE49BEBBADDC0F681EAD4A.edm" hidden="1">#REF!</definedName>
    <definedName name="_bdm.0EF1BE577D9B4397AA3E4A2DD6F80E55.edm" hidden="1">#REF!</definedName>
    <definedName name="_bdm.0FE49F43B29A42F491751CC902516C21.edm" hidden="1">#REF!</definedName>
    <definedName name="_bdm.10813E8D057247D98987EED80F41B1EB.edm" hidden="1">#REF!</definedName>
    <definedName name="_bdm.11791FAF49744C3F8FEF732EE4340EEF.edm" hidden="1">#REF!</definedName>
    <definedName name="_bdm.11909521B52C4E65AB14999487F49611.edm" hidden="1">#REF!</definedName>
    <definedName name="_bdm.11BF2F6CFE2448239D1ECBFD80B4BEC3.edm" hidden="1">#REF!</definedName>
    <definedName name="_bdm.11CFBC833D4749CB80A4C104C7CA65BD.edm" hidden="1">#REF!</definedName>
    <definedName name="_bdm.12D96ED90347410F92EE7B8B3F623F87.edm" hidden="1">#REF!</definedName>
    <definedName name="_bdm.1378FFE2263048D285CE72178AB75892.edm" hidden="1">#REF!</definedName>
    <definedName name="_bdm.149B3E90D4A040F38EC430BDADA113B2.edm" hidden="1">#REF!</definedName>
    <definedName name="_bdm.180080FBDFD34FC2ADAF9AB3BB9A74FD.edm" hidden="1">#REF!</definedName>
    <definedName name="_bdm.1A0EA32AB10E4F1F8B376A7438DC4F80.edm" hidden="1">#REF!</definedName>
    <definedName name="_bdm.1A3DBEC8756C479D9E9C7B69A5685B94.edm" hidden="1">#REF!</definedName>
    <definedName name="_bdm.1BAC7FD200AF447EAC53BDAC791E4914.edm" hidden="1">#REF!</definedName>
    <definedName name="_bdm.1CBA48A90D2146EDBA1938D116E297A1.edm" hidden="1">#REF!</definedName>
    <definedName name="_bdm.1DCD61E976EC4C3F81ACE0833FC6DCDA.edm" hidden="1">#REF!</definedName>
    <definedName name="_bdm.1E3B2D7BBAEC4885957241B911ADF571.edm" hidden="1">#REF!</definedName>
    <definedName name="_bdm.1E4949844DF34D1F87C4F79DF44CCA2D.edm" hidden="1">#REF!</definedName>
    <definedName name="_bdm.2058A080F6C445CCBC20E548BBF7B2E8.edm" hidden="1">#REF!</definedName>
    <definedName name="_bdm.21E3560951C241D9AE94C69F776EE426.edm" hidden="1">#REF!</definedName>
    <definedName name="_bdm.23128AEDD3DB4038B60B87F77076E31A.edm" hidden="1">#REF!</definedName>
    <definedName name="_bdm.23234671F67F48A7BDFC33C9589478C0.edm" hidden="1">#REF!</definedName>
    <definedName name="_bdm.23D3614F560D4C03BFA8B61F1DD1E42C.edm" hidden="1">#REF!</definedName>
    <definedName name="_bdm.24702DF426DF485FACD8E49D94053F7F.edm" hidden="1">#REF!</definedName>
    <definedName name="_bdm.282EB3967578463493979A4F51B0DB5C.edm" hidden="1">#REF!</definedName>
    <definedName name="_bdm.2876D150D6944D7EB12363F30F543E18.edm" hidden="1">#REF!</definedName>
    <definedName name="_bdm.2C1600436E77472FB8133ECB4DB23BAB.edm" hidden="1">#REF!</definedName>
    <definedName name="_bdm.2C3579A3C746411CA64EEAFF9FDE8B4A.edm" hidden="1">#REF!</definedName>
    <definedName name="_bdm.2ECEDCB528124386BAD20B7207A7977E.edm" hidden="1">#REF!</definedName>
    <definedName name="_bdm.2EEF51BA46804273AF2606558C12C1A0.edm" hidden="1">#REF!</definedName>
    <definedName name="_bdm.30BA978485FF4F5BAF8E68616E84F127.edm" hidden="1">#REF!</definedName>
    <definedName name="_bdm.30E50BC89A1341B991D6F0CFF65B9BD5.edm" hidden="1">#REF!</definedName>
    <definedName name="_bdm.310C01DF194B41B3885FF54D92E34FA4.edm" hidden="1">#REF!</definedName>
    <definedName name="_bdm.37E2A9A526F14BE28438D0D77462415E.edm" localSheetId="20" hidden="1">#REF!</definedName>
    <definedName name="_bdm.37E2A9A526F14BE28438D0D77462415E.edm" hidden="1">#REF!</definedName>
    <definedName name="_bdm.39740230B2234A62B2F7F18341F86CA3.edm" hidden="1">#REF!</definedName>
    <definedName name="_bdm.39AF201302F94F83B70E5BE1C7FF9EA1.edm" hidden="1">#REF!</definedName>
    <definedName name="_bdm.3EBBE35746304F48BB46A153A9BC14D8.edm" hidden="1">#REF!</definedName>
    <definedName name="_bdm.4020588DAB58493EA9EF7B3EE32B82ED.edm" hidden="1">#REF!</definedName>
    <definedName name="_bdm.4270EF86436C446AB72DCA575648128F.edm" hidden="1">#REF!</definedName>
    <definedName name="_bdm.44BAB57F083E458CAAC59152BC3836FF.edm" hidden="1">#REF!</definedName>
    <definedName name="_bdm.45CAE73B1B6B47CF93AB9A6759927313.edm" hidden="1">#REF!</definedName>
    <definedName name="_bdm.46DE0F2BDD8A4F3EA345818FA1E2530E.edm" hidden="1">#REF!</definedName>
    <definedName name="_bdm.4772263E97C54983BA8CF6A71B9CF11E.edm" hidden="1">#REF!</definedName>
    <definedName name="_bdm.4835DE633C7C498BA3830FDEC5630C98.edm" hidden="1">#REF!</definedName>
    <definedName name="_bdm.498F23FC63BE42E5861C2F39EE439A8E.edm" hidden="1">#REF!</definedName>
    <definedName name="_bdm.4BF80E72AA4544C5A5105825F28AAB01.edm" hidden="1">#REF!</definedName>
    <definedName name="_bdm.4C609B051C3041ADA54E5F2682B2C05D.edm" hidden="1">#REF!</definedName>
    <definedName name="_bdm.4CA8C10C9C36414EAE01F8CABFFCB05D.edm" hidden="1">#REF!</definedName>
    <definedName name="_bdm.542B5E6DD4824B0EB2BDAC028CC20A86.edm" hidden="1">#REF!</definedName>
    <definedName name="_bdm.56734576369545628FB1520613A2A3C7.edm" hidden="1">#REF!</definedName>
    <definedName name="_bdm.59025EEA34F64B03822FF3B1A91225BE.edm" hidden="1">#REF!</definedName>
    <definedName name="_bdm.5AFD7B1EDCC440ED81DC3597DC274786.edm" hidden="1">#REF!</definedName>
    <definedName name="_bdm.5B51B29EEB2241B0B1D40D1BD2438FB5.edm" hidden="1">#REF!</definedName>
    <definedName name="_bdm.5CD928FF127549BEB7DA2EEBCCDEDDF3.edm" hidden="1">#REF!</definedName>
    <definedName name="_bdm.5ECC4018C03141F29643FC6039BBC822.edm" hidden="1">#REF!</definedName>
    <definedName name="_bdm.5FC4011C0CD44FB18D21998A25617412.edm" hidden="1">#REF!</definedName>
    <definedName name="_bdm.602C3A72C5A646D08A971EF2596C86D9.edm" hidden="1">#REF!</definedName>
    <definedName name="_bdm.60F763860ED54F31B09EE8BE7F2B447D.edm" hidden="1">#REF!</definedName>
    <definedName name="_bdm.619A506D07F24B2CA1DF04261EFB0027.edm" hidden="1">#REF!</definedName>
    <definedName name="_bdm.6434DBF9B37449F9A8662262D26D04DC.edm" hidden="1">#REF!</definedName>
    <definedName name="_bdm.654A1D654B38462AA8EDAE5182DF7626.edm" hidden="1">#REF!</definedName>
    <definedName name="_bdm.664B0539E49F4E3C9115387D070E8753.edm" hidden="1">#REF!</definedName>
    <definedName name="_bdm.669A89177B434F43993AA261FBC0B7A2.edm" hidden="1">#REF!</definedName>
    <definedName name="_bdm.67DB5193A043445CAC1F8C017AB81E09.edm" localSheetId="20" hidden="1">#REF!</definedName>
    <definedName name="_bdm.67DB5193A043445CAC1F8C017AB81E09.edm" hidden="1">#REF!</definedName>
    <definedName name="_bdm.6B4B064C20C2489DA099E26E2629B162.edm" hidden="1">#REF!</definedName>
    <definedName name="_bdm.6D4222C464FC4F748CF62DC2C25CF22F.edm" hidden="1">#REF!</definedName>
    <definedName name="_bdm.6D5F740100B3475E8D49CBB53F55126A.edm" hidden="1">#REF!</definedName>
    <definedName name="_bdm.6DD314D2F0F74BD986E8A3BE58B24471.edm" hidden="1">#REF!</definedName>
    <definedName name="_bdm.713F27D669A94C288CC85D0A9BC2AC28.edm" hidden="1">#REF!</definedName>
    <definedName name="_bdm.74AC777AC12D468FBE376BED12CAB25A.edm" hidden="1">#REF!</definedName>
    <definedName name="_bdm.75F7B0CB029446B3B5258A431D7CAD75.edm" hidden="1">#REF!</definedName>
    <definedName name="_bdm.78111E0817DF4B04961A7178141E4FFD.edm" hidden="1">#REF!</definedName>
    <definedName name="_bdm.7ADFE5CF22C5484AB63EFC9B679E10ED.edm" hidden="1">#REF!</definedName>
    <definedName name="_bdm.7DCE97D648864CC6B0E8A186C5A7645F.edm" hidden="1">#REF!</definedName>
    <definedName name="_bdm.7F3A7A8C45624194980145FAADB6F446.edm" hidden="1">#REF!</definedName>
    <definedName name="_bdm.7F3BE668D7BB409CAB7189280697E3B4.edm" hidden="1">#REF!</definedName>
    <definedName name="_bdm.7F9CE80D65E741FE982160C145751A60.edm" hidden="1">#REF!</definedName>
    <definedName name="_bdm.819FBEE3BD754E8583E204832B8DE5F0.edm" hidden="1">#REF!</definedName>
    <definedName name="_bdm.822D9B4890C942399F613E70AE0ADDD0.edm" hidden="1">#REF!</definedName>
    <definedName name="_bdm.846A4F91545749DFB336E2261687200F.edm" hidden="1">#REF!</definedName>
    <definedName name="_bdm.89964C88691E4E13BA4B6244189A15B8.edm" hidden="1">#REF!</definedName>
    <definedName name="_bdm.89A0D09E6534458A8F29AA4C573E0A98.edm" hidden="1">#REF!</definedName>
    <definedName name="_bdm.8CD4BB7CC77143A4986A178FC1E93EE0.edm" hidden="1">#REF!</definedName>
    <definedName name="_bdm.91EAAAB3DCE147BFB54921ED21264838.edm" hidden="1">#REF!</definedName>
    <definedName name="_bdm.935D41A73FDD400E8C026DAED206A9D3.edm" hidden="1">#REF!</definedName>
    <definedName name="_bdm.93C382C26C324B1CA57E554743EFC2D2.edm" hidden="1">#REF!</definedName>
    <definedName name="_bdm.9614B132FB894DE0B0617E68ACF5689E.edm" hidden="1">#REF!</definedName>
    <definedName name="_bdm.973B76BC34BD4C12BA22BAC07F75768B.edm" hidden="1">#REF!</definedName>
    <definedName name="_bdm.97AB7D7950744577B246D5F16A76168C.edm" hidden="1">#REF!</definedName>
    <definedName name="_bdm.9BC69FA3002C481E8E9ECD7A1AE55C35.edm" hidden="1">#REF!</definedName>
    <definedName name="_bdm.9CF1B1F667604D498E08FF92B4E68A1B.edm" hidden="1">#REF!</definedName>
    <definedName name="_bdm.9FB468CB5DA74F94B6AAE27A8434CCF3.edm" hidden="1">#REF!</definedName>
    <definedName name="_bdm.A170F69A79F8458297EBBF2750358608.edm" hidden="1">#REF!</definedName>
    <definedName name="_bdm.A53B981AB2E14AD5808BAADAEF6CFB33.edm" hidden="1">#REF!</definedName>
    <definedName name="_bdm.A81FDAF5CB8F4093A7BD2C9BD3F53696.edm" hidden="1">#REF!</definedName>
    <definedName name="_bdm.A8FB7EF635084E6CAB8FA3963A9156CC.edm" hidden="1">#REF!</definedName>
    <definedName name="_bdm.AA75A28C94B64A3688DE2E49871820DA.edm" hidden="1">#REF!</definedName>
    <definedName name="_bdm.AB8B044AADF04BC6AD0D21831D35FA35.edm" hidden="1">#REF!</definedName>
    <definedName name="_bdm.AED13DFD6934458DBAF7E653C5B04AAE.edm" hidden="1">#REF!</definedName>
    <definedName name="_bdm.B0C58791ED2B49B4A0C3AEB9B269A992.edm" hidden="1">#REF!</definedName>
    <definedName name="_bdm.B0CE269D25E84D99B310D18E2DF15829.edm" hidden="1">#REF!</definedName>
    <definedName name="_bdm.B17F563EAA224308BE618FB89A19A2DB.edm" hidden="1">#REF!</definedName>
    <definedName name="_bdm.B4B82950AE47401C9A250B6A66DE523B.edm" hidden="1">#REF!</definedName>
    <definedName name="_bdm.B564F7036D454459887FC84B5E78BE32.edm" hidden="1">#REF!</definedName>
    <definedName name="_bdm.B57C6BAAA6C24FD3A54E95236734D635.edm" hidden="1">#REF!</definedName>
    <definedName name="_bdm.B79D0E0EF0EC46D89391CBF98EA00C20.edm" hidden="1">#REF!</definedName>
    <definedName name="_bdm.B9E170E3E51E498FA159B3EF774C4589.edm" hidden="1">#REF!</definedName>
    <definedName name="_bdm.BA5ADC5F9D78425A8ECC14D3A582C3F7.edm" hidden="1">#REF!</definedName>
    <definedName name="_bdm.BA8573DD7FC34381B4207841EF18188C.edm" hidden="1">#REF!</definedName>
    <definedName name="_bdm.BE1D0D0D4ADA40FF9671FD5D8D12B019.edm" hidden="1">#REF!</definedName>
    <definedName name="_bdm.BFBDC598E1EF4F49A74F788F9AB0181E.edm" hidden="1">#REF!</definedName>
    <definedName name="_bdm.C087A0A7F6D14D5598B262BCF8C4CAA6.edm" hidden="1">#REF!</definedName>
    <definedName name="_bdm.C20A1C4AB4EA400FB34A691DE2C0B55B.edm" hidden="1">#REF!</definedName>
    <definedName name="_bdm.C2EFF4D21E24436382F4EF273E8DCD5E.edm" hidden="1">#REF!</definedName>
    <definedName name="_bdm.C3DCB7EB6B87494C9E2C9BE57CD919E3.edm" hidden="1">#REF!</definedName>
    <definedName name="_bdm.C46268463B7E4555A6BFE81E17B41612.edm" hidden="1">#REF!</definedName>
    <definedName name="_bdm.C4718A53066242F49C49DA08DFB26026.edm" hidden="1">#REF!</definedName>
    <definedName name="_bdm.C524AE4BE2E045FAAD72C4A67E5EA749.edm" hidden="1">#REF!</definedName>
    <definedName name="_bdm.C6DE02374F314068A203261B8C51E9B2.edm" hidden="1">#REF!</definedName>
    <definedName name="_bdm.C7F7E3B6E16342B4A0A055C718B236B2.edm" hidden="1">#REF!</definedName>
    <definedName name="_bdm.C8865A62EAAE4C8CB004C2C3DDFF0808.edm" hidden="1">#REF!</definedName>
    <definedName name="_bdm.C8E01B6548B34B11A3B2D3D70D35869F.edm" hidden="1">#REF!</definedName>
    <definedName name="_bdm.C950E6A143EC44D4B236B31404235E6E.edm" hidden="1">#REF!</definedName>
    <definedName name="_bdm.C9A6576206E44C039D900918313C7D7D.edm" hidden="1">#REF!</definedName>
    <definedName name="_bdm.C9E01E6D2B4E465FB84DA0DE65C1493A.edm" hidden="1">#REF!</definedName>
    <definedName name="_bdm.CCF93BC51E28484592258E4EEF465A0F.edm" hidden="1">#REF!</definedName>
    <definedName name="_bdm.CDEC0C4D82DF4951B97AC6453CE64A8A.edm" hidden="1">#REF!</definedName>
    <definedName name="_bdm.D03B65BE960B481D8815FE30B4BB7F36.edm" hidden="1">#REF!</definedName>
    <definedName name="_bdm.D2ED7D2D0A8343B1B173FD8DFE4E0DC0.edm" hidden="1">#REF!</definedName>
    <definedName name="_bdm.D34A92D9D26648E6AE204E7707A8406E.edm" hidden="1">#REF!</definedName>
    <definedName name="_bdm.D352E9A3C0804A758BAA7A36CFE66477.edm" hidden="1">#REF!</definedName>
    <definedName name="_bdm.D3BEDCDADF7744B9A6F7525585816517.edm" hidden="1">#REF!</definedName>
    <definedName name="_bdm.D5AD4F1003204064B9729A722EB921F5.edm" hidden="1">#REF!</definedName>
    <definedName name="_bdm.D6CF6E2D4C354A64BDD2BF7BF1C2D137.edm" hidden="1">#REF!</definedName>
    <definedName name="_bdm.D78FABD9F2AC4640958282E7536C199E.edm" hidden="1">#REF!</definedName>
    <definedName name="_bdm.D887E4D472F4428DAF96CE7D703255DE.edm" hidden="1">#REF!</definedName>
    <definedName name="_bdm.D9D65288239F40AF814E58A0F80BA864.edm" hidden="1">#REF!</definedName>
    <definedName name="_bdm.DA2CBB900A87477A8117AAD2FF4D2378.edm" hidden="1">#REF!</definedName>
    <definedName name="_bdm.DBD3377F93254FD88C31CDA2C5501721.edm" hidden="1">#REF!</definedName>
    <definedName name="_bdm.DC2FE9AD25D84EC4ADC3D39002EFC680.edm" hidden="1">#REF!</definedName>
    <definedName name="_bdm.DD3D2A94B1EC4E35B149867D48444C79.edm" hidden="1">#REF!</definedName>
    <definedName name="_bdm.DEDD6FB304744795AE18EE863792582A.edm" hidden="1">#REF!</definedName>
    <definedName name="_bdm.DFB9D263298D41B2A09E0BC9FA12FB5B.edm" hidden="1">#REF!</definedName>
    <definedName name="_bdm.E058E49248BB48B98C5F28C5CAC098C6.edm" hidden="1">#REF!</definedName>
    <definedName name="_bdm.E318942DDDCD4B06834DFD006D192D9E.edm" hidden="1">#REF!</definedName>
    <definedName name="_bdm.E4777A60E33C4E6A8979378DD580145A.edm" hidden="1">#REF!</definedName>
    <definedName name="_bdm.E53BB31DAF304E93BC80F7C40731A886.edm" hidden="1">#REF!</definedName>
    <definedName name="_bdm.E647ED3D76AE45CCB2FA0A2225B3FCEA.edm" hidden="1">#REF!</definedName>
    <definedName name="_bdm.E908467F47714E4A84B13F20DAD26A44.edm" hidden="1">#REF!</definedName>
    <definedName name="_bdm.E95A6F71CA1E4BC2B4956A8E7DB898DA.edm" hidden="1">#REF!</definedName>
    <definedName name="_bdm.EA272DB6C67A4187B7D6BA16A3FE898A.edm" hidden="1">#REF!</definedName>
    <definedName name="_bdm.EC08B4ADDBF2438E950C8185DE84E0B2.edm" hidden="1">#REF!</definedName>
    <definedName name="_bdm.ECCE3838CDBD4696A02A75423F2A6974.edm" hidden="1">#REF!</definedName>
    <definedName name="_bdm.F04F8A2272AF438EACF658AD280F88CE.edm" hidden="1">#REF!</definedName>
    <definedName name="_bdm.F107B997B3A24C1193033B41C783E512.edm" hidden="1">#REF!</definedName>
    <definedName name="_bdm.F37B85A922794BC19BEFE7B289895F00.edm" hidden="1">#REF!</definedName>
    <definedName name="_bdm.F3A745D3075C4EB1AEA37F3B30AD285A.edm" hidden="1">#REF!</definedName>
    <definedName name="_bdm.F3B3013CCBAD407A8C266BEBC8478FD9.edm" hidden="1">#REF!</definedName>
    <definedName name="_bdm.F6380DB665FB4A799E6AF63943C8201E.edm" hidden="1">#REF!</definedName>
    <definedName name="_bdm.F6542DE9BDD74E42A53F4067C8F4ADFD.edm" hidden="1">#REF!</definedName>
    <definedName name="_bdm.F93EE60BD8DA447D8103F9737267F21D.edm" hidden="1">#REF!</definedName>
    <definedName name="_bdm.F9A3336DB4B24FAF9A40338421066C9E.edm" hidden="1">#REF!</definedName>
    <definedName name="_bdm.FA74FA49300F49ECB2188D48C93D4C22.edm" hidden="1">#REF!</definedName>
    <definedName name="_bdm.FB3AD163B3C64C2682D053C27A925D2D.edm" hidden="1">#REF!</definedName>
    <definedName name="_bdm.FBD1222EBF4A483FB61C1B9A5FC79514.edm" hidden="1">#REF!</definedName>
    <definedName name="_BLM11">#REF!</definedName>
    <definedName name="_BLM12">#REF!</definedName>
    <definedName name="_bok2">#REF!,#REF!,#REF!,#REF!</definedName>
    <definedName name="_bon1">#REF!</definedName>
    <definedName name="_bot1">#REF!</definedName>
    <definedName name="_bot2">#REF!</definedName>
    <definedName name="_BSQ95">#REF!</definedName>
    <definedName name="_BSQ96">#REF!</definedName>
    <definedName name="_BSQ97">#REF!</definedName>
    <definedName name="_bud1">#REF!</definedName>
    <definedName name="_bud2">#REF!</definedName>
    <definedName name="_BUS1">#REF!</definedName>
    <definedName name="_BUS2">#REF!</definedName>
    <definedName name="_BUS3">#REF!</definedName>
    <definedName name="_CFQ95">#REF!</definedName>
    <definedName name="_CFQ96">#REF!</definedName>
    <definedName name="_CFQ97">#REF!</definedName>
    <definedName name="_Check_Input" localSheetId="20">#REF!</definedName>
    <definedName name="_Check_Input">#REF!</definedName>
    <definedName name="_Checks">#REF!</definedName>
    <definedName name="_COMP">#REF!</definedName>
    <definedName name="_CPK1">#REF!</definedName>
    <definedName name="_CPK2">#REF!</definedName>
    <definedName name="_CPK3">#REF!</definedName>
    <definedName name="_CTG1" localSheetId="20">#REF!</definedName>
    <definedName name="_CTG1">#N/A</definedName>
    <definedName name="_CTG2" localSheetId="20">#REF!</definedName>
    <definedName name="_CTG2">#N/A</definedName>
    <definedName name="_CTG3" localSheetId="20">#REF!</definedName>
    <definedName name="_CTG3">#N/A</definedName>
    <definedName name="_CTG4" localSheetId="20">#REF!</definedName>
    <definedName name="_CTG4">#N/A</definedName>
    <definedName name="_CurrCase" localSheetId="20">#REF!</definedName>
    <definedName name="_CurrCase">#REF!</definedName>
    <definedName name="_DAT1">#REF!</definedName>
    <definedName name="_DAT10">#REF!</definedName>
    <definedName name="_DAT11">#REF!</definedName>
    <definedName name="_dat1111">#REF!</definedName>
    <definedName name="_DAT12">#REF!</definedName>
    <definedName name="_DAT13">#REF!</definedName>
    <definedName name="_DAT14">#REF!</definedName>
    <definedName name="_DAT15">#REF!</definedName>
    <definedName name="_DAT16">#REF!</definedName>
    <definedName name="_DAT17">#REF!</definedName>
    <definedName name="_DAT18">#REF!</definedName>
    <definedName name="_DAT19">#REF!</definedName>
    <definedName name="_DAT2">#REF!</definedName>
    <definedName name="_DAT20">#REF!</definedName>
    <definedName name="_DAT21">#REF!</definedName>
    <definedName name="_DAT22">#REF!</definedName>
    <definedName name="_DAT23">#REF!</definedName>
    <definedName name="_DAT24">#REF!</definedName>
    <definedName name="_DAT25">#REF!</definedName>
    <definedName name="_DAT26">#REF!</definedName>
    <definedName name="_DAT27">#REF!</definedName>
    <definedName name="_DAT28">#REF!</definedName>
    <definedName name="_DAT29">#REF!</definedName>
    <definedName name="_DAT3">#REF!</definedName>
    <definedName name="_DAT30">#REF!</definedName>
    <definedName name="_DAT31">#REF!</definedName>
    <definedName name="_DAT32">#REF!</definedName>
    <definedName name="_DAT33">#REF!</definedName>
    <definedName name="_DAT34">#REF!</definedName>
    <definedName name="_DAT35">#REF!</definedName>
    <definedName name="_DAT36">#REF!</definedName>
    <definedName name="_DAT4">#REF!</definedName>
    <definedName name="_DAT5">#REF!</definedName>
    <definedName name="_DAT6">#REF!</definedName>
    <definedName name="_DAT7">#REF!</definedName>
    <definedName name="_DAT8">#REF!</definedName>
    <definedName name="_DAT9">#REF!</definedName>
    <definedName name="_Data_Query" localSheetId="20">#REF!</definedName>
    <definedName name="_Data_Query">#REF!</definedName>
    <definedName name="_Data_Query2" localSheetId="20">#REF!</definedName>
    <definedName name="_Data_Query2">#REF!</definedName>
    <definedName name="_DATE_87__?___?" localSheetId="20">#REF!</definedName>
    <definedName name="_DATE_87__?___?">#REF!</definedName>
    <definedName name="_dcf2">#REF!</definedName>
    <definedName name="_DIC1">#REF!</definedName>
    <definedName name="_DIC2">#REF!</definedName>
    <definedName name="_Dist_Bin" localSheetId="20" hidden="1">#REF!</definedName>
    <definedName name="_Dist_Bin" hidden="1">#REF!</definedName>
    <definedName name="_Dist_Values" hidden="1">#REF!</definedName>
    <definedName name="_DOC1">#REF!</definedName>
    <definedName name="_DOC2">#REF!</definedName>
    <definedName name="_dso0300">#REF!</definedName>
    <definedName name="_dso0600">#REF!</definedName>
    <definedName name="_dso0900">#REF!</definedName>
    <definedName name="_dso0999">#REF!</definedName>
    <definedName name="_dso1200">#REF!</definedName>
    <definedName name="_dso1299">#REF!</definedName>
    <definedName name="_DSO97">#REF!</definedName>
    <definedName name="_DSO98">#REF!</definedName>
    <definedName name="_DSO99">#REF!</definedName>
    <definedName name="_e3" hidden="1">{"SEP",#N/A,FALSE,"SEP"}</definedName>
    <definedName name="_EGR1">#N/A</definedName>
    <definedName name="_EGR2">#N/A</definedName>
    <definedName name="_EGR3">#N/A</definedName>
    <definedName name="_ELM1">#REF!</definedName>
    <definedName name="_End_Yr" localSheetId="20">#REF!</definedName>
    <definedName name="_End_Yr">#REF!</definedName>
    <definedName name="_EndYr2" localSheetId="20">#REF!</definedName>
    <definedName name="_EndYr2">#REF!</definedName>
    <definedName name="_eps01">#REF!</definedName>
    <definedName name="_EPS02">#REF!</definedName>
    <definedName name="_eps94">#REF!</definedName>
    <definedName name="_eps95">#REF!</definedName>
    <definedName name="_eps96">#REF!</definedName>
    <definedName name="_eps97">#REF!</definedName>
    <definedName name="_eps98">#REF!</definedName>
    <definedName name="_eps99">#REF!</definedName>
    <definedName name="_ESY12">#REF!</definedName>
    <definedName name="_FC_ID" localSheetId="20">#REF!</definedName>
    <definedName name="_FC_ID">#REF!</definedName>
    <definedName name="_FC_Query" localSheetId="20">#REF!</definedName>
    <definedName name="_FC_Query">#REF!</definedName>
    <definedName name="_FC_Table" localSheetId="20">#REF!</definedName>
    <definedName name="_FC_Table">#REF!</definedName>
    <definedName name="_FFO1" localSheetId="20">#REF!</definedName>
    <definedName name="_FFO1">#N/A</definedName>
    <definedName name="_FFO2" localSheetId="20">#REF!</definedName>
    <definedName name="_FFO2">#N/A</definedName>
    <definedName name="_FFO3" localSheetId="20">#REF!</definedName>
    <definedName name="_FFO3">#N/A</definedName>
    <definedName name="_FFO4" localSheetId="20">#REF!</definedName>
    <definedName name="_FFO4">#N/A</definedName>
    <definedName name="_Fill" localSheetId="5" hidden="1">#REF!</definedName>
    <definedName name="_Fill" localSheetId="6" hidden="1">#REF!</definedName>
    <definedName name="_Fill" localSheetId="9" hidden="1">#REF!</definedName>
    <definedName name="_Fill" localSheetId="10" hidden="1">#REF!</definedName>
    <definedName name="_Fill" hidden="1">#REF!</definedName>
    <definedName name="_Fill.1" hidden="1">#REF!</definedName>
    <definedName name="_xlnm._FilterDatabase" localSheetId="20" hidden="1">#REF!</definedName>
    <definedName name="_xlnm._FilterDatabase" hidden="1">#REF!</definedName>
    <definedName name="_FIN1">#REF!</definedName>
    <definedName name="_FIN2">#REF!</definedName>
    <definedName name="_FIN3">#REF!</definedName>
    <definedName name="_FLL2" hidden="1">#REF!</definedName>
    <definedName name="_FMA1" localSheetId="20">#REF!</definedName>
    <definedName name="_FMA1">#N/A</definedName>
    <definedName name="_FMA2" localSheetId="20">#REF!</definedName>
    <definedName name="_FMA2">#N/A</definedName>
    <definedName name="_FS_R" localSheetId="20">#REF!</definedName>
    <definedName name="_FS_R">#REF!</definedName>
    <definedName name="_GEN1">#REF!</definedName>
    <definedName name="_GEN2">#REF!</definedName>
    <definedName name="_GEN3">#REF!</definedName>
    <definedName name="_HBO2">#REF!,#REF!,#REF!,#REF!</definedName>
    <definedName name="_hpe1">#REF!</definedName>
    <definedName name="_hpe2">#REF!</definedName>
    <definedName name="_hwp1">#REF!</definedName>
    <definedName name="_hwp2">#REF!</definedName>
    <definedName name="_inf2000">#REF!</definedName>
    <definedName name="_inf2001">#REF!</definedName>
    <definedName name="_inf2002">#REF!</definedName>
    <definedName name="_inf2003">#REF!</definedName>
    <definedName name="_inf2004">#REF!</definedName>
    <definedName name="_inf2005">#REF!</definedName>
    <definedName name="_inf2006">#REF!</definedName>
    <definedName name="_inf2007">#REF!</definedName>
    <definedName name="_inf2008">#REF!</definedName>
    <definedName name="_inf2009">#REF!</definedName>
    <definedName name="_inf2010">#REF!</definedName>
    <definedName name="_inf2011">#REF!</definedName>
    <definedName name="_INP5">#REF!</definedName>
    <definedName name="_ISQ93">#REF!</definedName>
    <definedName name="_ISQ94">#REF!</definedName>
    <definedName name="_ISQ95">#REF!</definedName>
    <definedName name="_ISQ96">#REF!</definedName>
    <definedName name="_ISQ97">#REF!</definedName>
    <definedName name="_ISQ98">#REF!</definedName>
    <definedName name="_ISQ99">#REF!</definedName>
    <definedName name="_JAN01" hidden="1">{"SEP",#N/A,FALSE,"SEP"}</definedName>
    <definedName name="_je1">#REF!</definedName>
    <definedName name="_je2">#REF!</definedName>
    <definedName name="_Key.1" localSheetId="20" hidden="1">#REF!</definedName>
    <definedName name="_Key.1" hidden="1">#REF!</definedName>
    <definedName name="_Key1" localSheetId="20" hidden="1">#REF!</definedName>
    <definedName name="_Key1" hidden="1">#REF!</definedName>
    <definedName name="_Key2" hidden="1">#REF!</definedName>
    <definedName name="_lma96">#REF!</definedName>
    <definedName name="_lma98">#REF!</definedName>
    <definedName name="_lookup1" localSheetId="20">#REF!</definedName>
    <definedName name="_lookup1">#REF!</definedName>
    <definedName name="_lookup2" localSheetId="20">#REF!</definedName>
    <definedName name="_lookup2">#REF!</definedName>
    <definedName name="_lookup3">#REF!</definedName>
    <definedName name="_LTD107">#REF!</definedName>
    <definedName name="_LYN2" localSheetId="20">#REF!</definedName>
    <definedName name="_LYN2">#REF!</definedName>
    <definedName name="_M">#REF!</definedName>
    <definedName name="_mar96">#REF!</definedName>
    <definedName name="_mar97">#REF!</definedName>
    <definedName name="_mar98">#REF!</definedName>
    <definedName name="_mar99">#REF!</definedName>
    <definedName name="_MatInverse_In" localSheetId="20" hidden="1">#REF!</definedName>
    <definedName name="_MatInverse_In" hidden="1">#REF!</definedName>
    <definedName name="_MatInverse_Out" localSheetId="20" hidden="1">#REF!</definedName>
    <definedName name="_MatInverse_Out" hidden="1">#REF!</definedName>
    <definedName name="_MatMult_A" localSheetId="20" hidden="1">#REF!</definedName>
    <definedName name="_MatMult_A" hidden="1">#REF!</definedName>
    <definedName name="_MatMult_AxB" hidden="1">#REF!</definedName>
    <definedName name="_MatMult_B" hidden="1">#REF!</definedName>
    <definedName name="_MDZ2">#REF!,#REF!,#REF!,#REF!</definedName>
    <definedName name="_Meter_Pt" localSheetId="20">#REF!</definedName>
    <definedName name="_Meter_Pt">#REF!</definedName>
    <definedName name="_MKT1">#REF!</definedName>
    <definedName name="_MKT2">#REF!</definedName>
    <definedName name="_MKT3">#REF!</definedName>
    <definedName name="_mm2001">#REF!</definedName>
    <definedName name="_mm2002">#REF!</definedName>
    <definedName name="_mm2003">#REF!</definedName>
    <definedName name="_mm2004">#REF!</definedName>
    <definedName name="_mm2005">#REF!</definedName>
    <definedName name="_MW10001">#REF!</definedName>
    <definedName name="_MW10002">#REF!</definedName>
    <definedName name="_MW10003">#REF!</definedName>
    <definedName name="_MW10004">#REF!</definedName>
    <definedName name="_MW10005">#REF!</definedName>
    <definedName name="_MW10006">#REF!</definedName>
    <definedName name="_MW10007">#REF!</definedName>
    <definedName name="_MW10008">#REF!</definedName>
    <definedName name="_MW10009">#REF!</definedName>
    <definedName name="_MW10010">#REF!</definedName>
    <definedName name="_MW10011">#REF!</definedName>
    <definedName name="_MW10012">#REF!</definedName>
    <definedName name="_MW10013">#REF!</definedName>
    <definedName name="_MW10014">#REF!</definedName>
    <definedName name="_MW10015">#REF!</definedName>
    <definedName name="_MW10016">#REF!</definedName>
    <definedName name="_MW10017">#REF!</definedName>
    <definedName name="_MW10018">#REF!</definedName>
    <definedName name="_MW10019">#REF!</definedName>
    <definedName name="_MW10020">#REF!</definedName>
    <definedName name="_MW10021">#REF!</definedName>
    <definedName name="_MW10022">#REF!</definedName>
    <definedName name="_MW10023">#REF!</definedName>
    <definedName name="_MW10024">#REF!</definedName>
    <definedName name="_MW10025">#REF!</definedName>
    <definedName name="_MW10026">#REF!</definedName>
    <definedName name="_MW10027">#REF!</definedName>
    <definedName name="_MW10028">#REF!</definedName>
    <definedName name="_MW10029">#REF!</definedName>
    <definedName name="_MW10030">#REF!</definedName>
    <definedName name="_MW10031">#REF!</definedName>
    <definedName name="_MW10032">#REF!</definedName>
    <definedName name="_MW10033">#REF!</definedName>
    <definedName name="_MW10034">#REF!</definedName>
    <definedName name="_MW10035">#REF!</definedName>
    <definedName name="_MW10036">#REF!</definedName>
    <definedName name="_MW10037">#REF!</definedName>
    <definedName name="_MW10038">#REF!</definedName>
    <definedName name="_MW10039">#REF!</definedName>
    <definedName name="_MW10040">#REF!</definedName>
    <definedName name="_MW10041">#REF!</definedName>
    <definedName name="_MW10042">#REF!</definedName>
    <definedName name="_MW10044">#REF!</definedName>
    <definedName name="_MW10045">#REF!</definedName>
    <definedName name="_MW10046">#REF!</definedName>
    <definedName name="_MW10047">#REF!</definedName>
    <definedName name="_MW10048">#REF!</definedName>
    <definedName name="_MW10054">#REF!</definedName>
    <definedName name="_MW10055">#REF!</definedName>
    <definedName name="_MW10056">#REF!</definedName>
    <definedName name="_MW10057">#REF!</definedName>
    <definedName name="_MW10058">#REF!</definedName>
    <definedName name="_MW10061">#REF!</definedName>
    <definedName name="_MW10062">#REF!</definedName>
    <definedName name="_MW10063">#REF!</definedName>
    <definedName name="_MW10064">#REF!</definedName>
    <definedName name="_MW10065">#REF!</definedName>
    <definedName name="_MW10066">#REF!</definedName>
    <definedName name="_MW10067">#REF!</definedName>
    <definedName name="_MW10068">#REF!</definedName>
    <definedName name="_MW10069">#REF!</definedName>
    <definedName name="_MW10070">#REF!</definedName>
    <definedName name="_MW10071">#REF!</definedName>
    <definedName name="_MW10072">#REF!</definedName>
    <definedName name="_MW10073">#REF!</definedName>
    <definedName name="_MW10074">#REF!</definedName>
    <definedName name="_MW10075">#REF!</definedName>
    <definedName name="_MW10076">#REF!</definedName>
    <definedName name="_MW10077">#REF!</definedName>
    <definedName name="_MW10078">#REF!</definedName>
    <definedName name="_MW10079">#REF!</definedName>
    <definedName name="_MW10080">#REF!</definedName>
    <definedName name="_MW10081">#REF!</definedName>
    <definedName name="_MW10082">#REF!</definedName>
    <definedName name="_MW10083">#REF!</definedName>
    <definedName name="_MW10084">#REF!</definedName>
    <definedName name="_MW10085">#REF!</definedName>
    <definedName name="_MW10086">#REF!</definedName>
    <definedName name="_MW10087">#REF!</definedName>
    <definedName name="_MW10088">#REF!</definedName>
    <definedName name="_MW10089">#REF!</definedName>
    <definedName name="_MW10090">#REF!</definedName>
    <definedName name="_MW10091">#REF!</definedName>
    <definedName name="_MW10092">#REF!</definedName>
    <definedName name="_MW20001">#REF!</definedName>
    <definedName name="_MW20002">#REF!</definedName>
    <definedName name="_MW20003">#REF!</definedName>
    <definedName name="_mwy1">#REF!</definedName>
    <definedName name="_n4" localSheetId="12" hidden="1">{"EXCELHLP.HLP!1802";5;10;5;10;13;13;13;8;5;5;10;14;13;13;13;13;5;10;14;13;5;10;1;2;24}</definedName>
    <definedName name="_n4" localSheetId="20" hidden="1">{"EXCELHLP.HLP!1802";5;10;5;10;13;13;13;8;5;5;10;14;13;13;13;13;5;10;14;13;5;10;1;2;24}</definedName>
    <definedName name="_n4" hidden="1">{"EXCELHLP.HLP!1802";5;10;5;10;13;13;13;8;5;5;10;14;13;13;13;13;5;10;14;13;5;10;1;2;24}</definedName>
    <definedName name="_NET1">#REF!</definedName>
    <definedName name="_NET2">#REF!</definedName>
    <definedName name="_NET3">#REF!</definedName>
    <definedName name="_new1">#REF!</definedName>
    <definedName name="_new2">#REF!</definedName>
    <definedName name="_new3">#REF!</definedName>
    <definedName name="_new4">#REF!</definedName>
    <definedName name="_NUC1">#REF!</definedName>
    <definedName name="_OFF2">#REF!</definedName>
    <definedName name="_one1">#REF!</definedName>
    <definedName name="_OP1" localSheetId="20">#REF!</definedName>
    <definedName name="_OP1">#N/A</definedName>
    <definedName name="_OP2" localSheetId="20">#REF!</definedName>
    <definedName name="_OP2">#N/A</definedName>
    <definedName name="_OP3" localSheetId="20">#REF!</definedName>
    <definedName name="_OP3">#N/A</definedName>
    <definedName name="_OP4" localSheetId="20">#REF!</definedName>
    <definedName name="_OP4">#N/A</definedName>
    <definedName name="_Order.1" hidden="1">255</definedName>
    <definedName name="_Order1" hidden="1">255</definedName>
    <definedName name="_Order2" hidden="1">255</definedName>
    <definedName name="_Own10">#REF!</definedName>
    <definedName name="_Own11">#REF!</definedName>
    <definedName name="_Own4">#REF!</definedName>
    <definedName name="_Own5">#REF!</definedName>
    <definedName name="_Own6">#REF!</definedName>
    <definedName name="_Own8">#REF!</definedName>
    <definedName name="_P1">#REF!</definedName>
    <definedName name="_Parse_In" localSheetId="20" hidden="1">#REF!</definedName>
    <definedName name="_Parse_In" hidden="1">#REF!</definedName>
    <definedName name="_Parse_Out" localSheetId="20" hidden="1">#REF!</definedName>
    <definedName name="_Parse_Out" hidden="1">#REF!</definedName>
    <definedName name="_pcp1">#REF!</definedName>
    <definedName name="_PFY1">#REF!</definedName>
    <definedName name="_PFY2">#REF!</definedName>
    <definedName name="_PFY3">#REF!</definedName>
    <definedName name="_PG1">#REF!</definedName>
    <definedName name="_PG2">#N/A</definedName>
    <definedName name="_PG3">#REF!</definedName>
    <definedName name="_PG4">#REF!</definedName>
    <definedName name="_pg5">#REF!</definedName>
    <definedName name="_pg6">#REF!</definedName>
    <definedName name="_pg7">#REF!</definedName>
    <definedName name="_PH1">#REF!</definedName>
    <definedName name="_PH2">#REF!</definedName>
    <definedName name="_PH3">#REF!</definedName>
    <definedName name="_pHF1">#REF!</definedName>
    <definedName name="_PP1">#REF!</definedName>
    <definedName name="_PP2">#REF!</definedName>
    <definedName name="_PPP1">#REF!</definedName>
    <definedName name="_PPR_?__AGAQ" localSheetId="20">#REF!</definedName>
    <definedName name="_PPR_?__AGAQ">#REF!</definedName>
    <definedName name="_pt1">#REF!</definedName>
    <definedName name="_PTN3">#REF!</definedName>
    <definedName name="_PTP96">#REF!</definedName>
    <definedName name="_Q1"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_Q1"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_Q1"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_Query1a">#REF!</definedName>
    <definedName name="_Query1b">#REF!</definedName>
    <definedName name="_Query2a">#REF!</definedName>
    <definedName name="_Query2b">#REF!</definedName>
    <definedName name="_RBN2">#REF!</definedName>
    <definedName name="_RBU2">#REF!</definedName>
    <definedName name="_RE_" localSheetId="20">#REF!</definedName>
    <definedName name="_RE_">#REF!</definedName>
    <definedName name="_reb7">#REF!</definedName>
    <definedName name="_REF1" localSheetId="20">#REF!</definedName>
    <definedName name="_REF1">#N/A</definedName>
    <definedName name="_REF2" localSheetId="20">#REF!</definedName>
    <definedName name="_REF2">#N/A</definedName>
    <definedName name="_REF3" localSheetId="20">#REF!</definedName>
    <definedName name="_REF3">#N/A</definedName>
    <definedName name="_REF4" localSheetId="20">#REF!</definedName>
    <definedName name="_REF4">#N/A</definedName>
    <definedName name="_Regression_Int">1</definedName>
    <definedName name="_Regression_Out" localSheetId="20" hidden="1">#REF!</definedName>
    <definedName name="_Regression_Out" hidden="1">#REF!</definedName>
    <definedName name="_Regression_X" localSheetId="20" hidden="1">#REF!</definedName>
    <definedName name="_Regression_X" hidden="1">#REF!</definedName>
    <definedName name="_Regression_Y" localSheetId="20" hidden="1">#REF!</definedName>
    <definedName name="_Regression_Y" hidden="1">#REF!</definedName>
    <definedName name="_Report">"Print All"</definedName>
    <definedName name="_RES1">#REF!</definedName>
    <definedName name="_RES2">#REF!</definedName>
    <definedName name="_RES3">#REF!</definedName>
    <definedName name="_rev01">#REF!</definedName>
    <definedName name="_rev94">#REF!</definedName>
    <definedName name="_rev99">#REF!</definedName>
    <definedName name="_RFD1__WCS10_">#REF!</definedName>
    <definedName name="_RG2" localSheetId="20">#REF!</definedName>
    <definedName name="_RG2">#N/A</definedName>
    <definedName name="_rm9" localSheetId="12" hidden="1">{"detail305",#N/A,FALSE,"BI-305"}</definedName>
    <definedName name="_rm9" localSheetId="20" hidden="1">{"detail305",#N/A,FALSE,"BI-305"}</definedName>
    <definedName name="_rm9" hidden="1">{"detail305",#N/A,FALSE,"BI-305"}</definedName>
    <definedName name="_Row1">#REF!</definedName>
    <definedName name="_Row2">#REF!</definedName>
    <definedName name="_Row3">#REF!</definedName>
    <definedName name="_Row4">#REF!</definedName>
    <definedName name="_Row5">#REF!</definedName>
    <definedName name="_Row6">#REF!</definedName>
    <definedName name="_Row7">#REF!</definedName>
    <definedName name="_Row8">#REF!</definedName>
    <definedName name="_RunCase">#REF!</definedName>
    <definedName name="_S_Base" localSheetId="20">{0.1;0;0.382758620689655;0;0;0;0.258620689655172;0;0.258620689655172}</definedName>
    <definedName name="_S_Base">{0.1;0;0.382758620689655;0;0;0;0.258620689655172;0;0.258620689655172}</definedName>
    <definedName name="_S_new_case" localSheetId="20">{0.1;0;0.45;0;0;0;0;0;0.45}</definedName>
    <definedName name="_S_new_case">{0.1;0;0.45;0;0;0;0;0;0.45}</definedName>
    <definedName name="_SBaseRef">#REF!</definedName>
    <definedName name="_SCH1">#REF!</definedName>
    <definedName name="_SCH2">#REF!</definedName>
    <definedName name="_sec1" localSheetId="20">#REF!</definedName>
    <definedName name="_sec1">#REF!</definedName>
    <definedName name="_sec2" localSheetId="20">#REF!</definedName>
    <definedName name="_sec2">#REF!</definedName>
    <definedName name="_SHT1">#REF!</definedName>
    <definedName name="_SHT2">#N/A</definedName>
    <definedName name="_SHT3">#N/A</definedName>
    <definedName name="_SO41">#REF!</definedName>
    <definedName name="_Sort" localSheetId="20" hidden="1">#REF!</definedName>
    <definedName name="_Sort" hidden="1">#REF!</definedName>
    <definedName name="_Sort.1" hidden="1">#REF!</definedName>
    <definedName name="_SP04">#REF!</definedName>
    <definedName name="_SP05">#REF!</definedName>
    <definedName name="_SP06">#REF!</definedName>
    <definedName name="_SP07">#REF!</definedName>
    <definedName name="_SP08">#REF!</definedName>
    <definedName name="_SP09">#REF!</definedName>
    <definedName name="_SP10">#REF!</definedName>
    <definedName name="_Split_Mthd" localSheetId="20">#REF!</definedName>
    <definedName name="_Split_Mthd">#REF!</definedName>
    <definedName name="_SS35231">#REF!</definedName>
    <definedName name="_SS35236">#REF!</definedName>
    <definedName name="_SS35258">#REF!</definedName>
    <definedName name="_SS35371">#REF!</definedName>
    <definedName name="_SS35373">#REF!</definedName>
    <definedName name="_SS35375">#REF!</definedName>
    <definedName name="_SS35377">#REF!</definedName>
    <definedName name="_SS35381">#REF!</definedName>
    <definedName name="_SS35383">#REF!</definedName>
    <definedName name="_SS35384">#REF!</definedName>
    <definedName name="_SS35420">#REF!</definedName>
    <definedName name="_SS35422">#REF!</definedName>
    <definedName name="_SS35442">#REF!</definedName>
    <definedName name="_SS35447">#REF!</definedName>
    <definedName name="_SS35574">#REF!</definedName>
    <definedName name="_SS35576">#REF!</definedName>
    <definedName name="_SS35577">#REF!</definedName>
    <definedName name="_SS36355">#REF!</definedName>
    <definedName name="_SS36360">#REF!</definedName>
    <definedName name="_SS36504">#REF!</definedName>
    <definedName name="_SS36509">#REF!</definedName>
    <definedName name="_SS36561">#REF!</definedName>
    <definedName name="_SS36566">#REF!</definedName>
    <definedName name="_SS43422">#REF!</definedName>
    <definedName name="_SS43427">#REF!</definedName>
    <definedName name="_SS46888">#REF!</definedName>
    <definedName name="_SS46990">#REF!</definedName>
    <definedName name="_SS47048">#REF!</definedName>
    <definedName name="_SS47281">#REF!</definedName>
    <definedName name="_SS47431">#REF!</definedName>
    <definedName name="_SS47436">#REF!</definedName>
    <definedName name="_SS47469">#REF!</definedName>
    <definedName name="_SS47508">#REF!</definedName>
    <definedName name="_SS47571">#REF!</definedName>
    <definedName name="_SS49141">#REF!</definedName>
    <definedName name="_SS49145">#REF!</definedName>
    <definedName name="_SS49146">#REF!</definedName>
    <definedName name="_SS51573">#REF!</definedName>
    <definedName name="_SS51578">#REF!</definedName>
    <definedName name="_SS51627">#REF!</definedName>
    <definedName name="_SS51632">#REF!</definedName>
    <definedName name="_SS51741">#REF!</definedName>
    <definedName name="_SS51746">#REF!</definedName>
    <definedName name="_SS51747">#REF!</definedName>
    <definedName name="_SS51752">#REF!</definedName>
    <definedName name="_SS51761">#REF!</definedName>
    <definedName name="_SS51766">#REF!</definedName>
    <definedName name="_SS51800">#REF!</definedName>
    <definedName name="_SS51805">#REF!</definedName>
    <definedName name="_SS53882">#REF!</definedName>
    <definedName name="_SS53988">#REF!</definedName>
    <definedName name="_SS54056">#REF!</definedName>
    <definedName name="_SS57156">#REF!</definedName>
    <definedName name="_SSR99">#REF!</definedName>
    <definedName name="_Start_Yr">#REF!</definedName>
    <definedName name="_StartYr2">#REF!</definedName>
    <definedName name="_STD107">#REF!</definedName>
    <definedName name="_Table1_In1" localSheetId="20" hidden="1">#REF!</definedName>
    <definedName name="_Table1_In1" hidden="1">#N/A</definedName>
    <definedName name="_Table1_Out" localSheetId="20" hidden="1">#REF!</definedName>
    <definedName name="_Table1_Out" hidden="1">#REF!</definedName>
    <definedName name="_Table2_In1" localSheetId="20" hidden="1">#REF!</definedName>
    <definedName name="_Table2_In1" hidden="1">#N/A</definedName>
    <definedName name="_Table2_In2" localSheetId="20" hidden="1">#REF!</definedName>
    <definedName name="_Table2_In2" hidden="1">#N/A</definedName>
    <definedName name="_Table2_Out" localSheetId="20" hidden="1">#REF!</definedName>
    <definedName name="_Table2_Out" hidden="1">#N/A</definedName>
    <definedName name="_Table3_In2" localSheetId="20" hidden="1">#REF!</definedName>
    <definedName name="_Table3_In2" hidden="1">#REF!</definedName>
    <definedName name="_TAD1">#REF!</definedName>
    <definedName name="_TAD2">#REF!</definedName>
    <definedName name="_TAD3">#REF!</definedName>
    <definedName name="_Tax1">#REF!</definedName>
    <definedName name="_te1"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_te1"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_te1"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_te2"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_te2"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_te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_te3" localSheetId="12" hidden="1">{#N/A,#N/A,FALSE,"Cover";#N/A,#N/A,FALSE,"Comments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name="_te3" localSheetId="20" hidden="1">{#N/A,#N/A,FALSE,"Cover";#N/A,#N/A,FALSE,"Comments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name="_te3" hidden="1">{#N/A,#N/A,FALSE,"Cover";#N/A,#N/A,FALSE,"Comments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name="_te4"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_te4"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_te4"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_ten1">#REF!</definedName>
    <definedName name="_tet12" localSheetId="12" hidden="1">{"assumptions",#N/A,FALSE,"Scenario 1";"valuation",#N/A,FALSE,"Scenario 1"}</definedName>
    <definedName name="_tet12" localSheetId="20" hidden="1">{"assumptions",#N/A,FALSE,"Scenario 1";"valuation",#N/A,FALSE,"Scenario 1"}</definedName>
    <definedName name="_tet12" hidden="1">{"assumptions",#N/A,FALSE,"Scenario 1";"valuation",#N/A,FALSE,"Scenario 1"}</definedName>
    <definedName name="_tet5" localSheetId="12" hidden="1">{"assumptions",#N/A,FALSE,"Scenario 1";"valuation",#N/A,FALSE,"Scenario 1"}</definedName>
    <definedName name="_tet5" localSheetId="20" hidden="1">{"assumptions",#N/A,FALSE,"Scenario 1";"valuation",#N/A,FALSE,"Scenario 1"}</definedName>
    <definedName name="_tet5" hidden="1">{"assumptions",#N/A,FALSE,"Scenario 1";"valuation",#N/A,FALSE,"Scenario 1"}</definedName>
    <definedName name="_TOP1">#REF!</definedName>
    <definedName name="_top20">#REF!</definedName>
    <definedName name="_TOP40">#REF!</definedName>
    <definedName name="_TRF1">#REF!</definedName>
    <definedName name="_TRF2">#REF!</definedName>
    <definedName name="_TRF3">#REF!</definedName>
    <definedName name="_us89">#REF!</definedName>
    <definedName name="_var1">#REF!</definedName>
    <definedName name="_var2">#REF!</definedName>
    <definedName name="_VAR5">"A"</definedName>
    <definedName name="_WCS_?__" localSheetId="20">#REF!</definedName>
    <definedName name="_WCS_?__">#REF!</definedName>
    <definedName name="_WIC_" localSheetId="20">#REF!</definedName>
    <definedName name="_WIC_">#REF!</definedName>
    <definedName name="_WIR_" localSheetId="20">#REF!</definedName>
    <definedName name="_WIR_">#REF!</definedName>
    <definedName name="_wrn1" localSheetId="12" hidden="1">{#N/A,#N/A,FALSE,"MBR PCS";#N/A,#N/A,FALSE,"MBR CIG";#N/A,#N/A,FALSE,"MBR iDEN";#N/A,#N/A,FALSE,"MBR_FWT";#N/A,#N/A,FALSE,"MBR TOTAL"}</definedName>
    <definedName name="_wrn1" localSheetId="20" hidden="1">{#N/A,#N/A,FALSE,"MBR PCS";#N/A,#N/A,FALSE,"MBR CIG";#N/A,#N/A,FALSE,"MBR iDEN";#N/A,#N/A,FALSE,"MBR_FWT";#N/A,#N/A,FALSE,"MBR TOTAL"}</definedName>
    <definedName name="_wrn1" hidden="1">{#N/A,#N/A,FALSE,"MBR PCS";#N/A,#N/A,FALSE,"MBR CIG";#N/A,#N/A,FALSE,"MBR iDEN";#N/A,#N/A,FALSE,"MBR_FWT";#N/A,#N/A,FALSE,"MBR TOTAL"}</definedName>
    <definedName name="_WSH7">#REF!</definedName>
    <definedName name="_x21" localSheetId="12" hidden="1">{"detail305",#N/A,FALSE,"BI-305"}</definedName>
    <definedName name="_x21" localSheetId="20" hidden="1">{"detail305",#N/A,FALSE,"BI-305"}</definedName>
    <definedName name="_x21" hidden="1">{"detail305",#N/A,FALSE,"BI-305"}</definedName>
    <definedName name="_x22" localSheetId="12" hidden="1">{"summary",#N/A,FALSE,"PCR DIRECTORY"}</definedName>
    <definedName name="_x22" localSheetId="20" hidden="1">{"summary",#N/A,FALSE,"PCR DIRECTORY"}</definedName>
    <definedName name="_x22" hidden="1">{"summary",#N/A,FALSE,"PCR DIRECTORY"}</definedName>
    <definedName name="_xlcn.WorksheetConnection_CopyofCableEventCostTrackingCURRENT2.xlsxtable_cable_splice" localSheetId="12" hidden="1">table_cable_splice</definedName>
    <definedName name="_xlcn.WorksheetConnection_CopyofCableEventCostTrackingCURRENT2.xlsxtable_cable_splice" localSheetId="20" hidden="1">table_cable_splice</definedName>
    <definedName name="_xlcn.WorksheetConnection_CopyofCableEventCostTrackingCURRENT2.xlsxtable_cable_splice" hidden="1">table_cable_splice</definedName>
    <definedName name="_xlcn.WorksheetConnection_CopyofCableEventCostTrackingCURRENT2.xlsxtable_demob" localSheetId="12" hidden="1">table_demob</definedName>
    <definedName name="_xlcn.WorksheetConnection_CopyofCableEventCostTrackingCURRENT2.xlsxtable_demob" localSheetId="20" hidden="1">table_demob</definedName>
    <definedName name="_xlcn.WorksheetConnection_CopyofCableEventCostTrackingCURRENT2.xlsxtable_demob" hidden="1">table_demob</definedName>
    <definedName name="_xlcn.WorksheetConnection_CopyofCableEventCostTrackingCURRENT2.xlsxtable_inspection" localSheetId="12" hidden="1">table_inspection</definedName>
    <definedName name="_xlcn.WorksheetConnection_CopyofCableEventCostTrackingCURRENT2.xlsxtable_inspection" localSheetId="20" hidden="1">table_inspection</definedName>
    <definedName name="_xlcn.WorksheetConnection_CopyofCableEventCostTrackingCURRENT2.xlsxtable_inspection" hidden="1">table_inspection</definedName>
    <definedName name="_xx" localSheetId="20" hidden="1">#REF!</definedName>
    <definedName name="_xx" hidden="1">#REF!</definedName>
    <definedName name="a" localSheetId="12" hidden="1">{"MATALL",#N/A,FALSE,"Sheet4";"matclass",#N/A,FALSE,"Sheet4"}</definedName>
    <definedName name="a" localSheetId="20">#REF!</definedName>
    <definedName name="a" hidden="1">{"MATALL",#N/A,FALSE,"Sheet4";"matclass",#N/A,FALSE,"Sheet4"}</definedName>
    <definedName name="A_">#REF!</definedName>
    <definedName name="A_1">#REF!</definedName>
    <definedName name="a_g" localSheetId="20">#REF!</definedName>
    <definedName name="a_g">#N/A</definedName>
    <definedName name="A1_Q236">#REF!</definedName>
    <definedName name="A8_">#REF!</definedName>
    <definedName name="aa" localSheetId="12" hidden="1">{#N/A,#N/A,FALSE,"Title Page";#N/A,#N/A,FALSE,"Conclusions";#N/A,#N/A,FALSE,"Assum.";#N/A,#N/A,FALSE,"Sun  DCF-WC-Dep";#N/A,#N/A,FALSE,"MarketValue";#N/A,#N/A,FALSE,"BalSheet";#N/A,#N/A,FALSE,"WACC";#N/A,#N/A,FALSE,"PC+ Info.";#N/A,#N/A,FALSE,"PC+Info_2"}</definedName>
    <definedName name="AA" localSheetId="20">#REF!</definedName>
    <definedName name="aa" hidden="1">{#N/A,#N/A,FALSE,"Title Page";#N/A,#N/A,FALSE,"Conclusions";#N/A,#N/A,FALSE,"Assum.";#N/A,#N/A,FALSE,"Sun  DCF-WC-Dep";#N/A,#N/A,FALSE,"MarketValue";#N/A,#N/A,FALSE,"BalSheet";#N/A,#N/A,FALSE,"WACC";#N/A,#N/A,FALSE,"PC+ Info.";#N/A,#N/A,FALSE,"PC+Info_2"}</definedName>
    <definedName name="aaa" localSheetId="12" hidden="1">{#N/A,#N/A,FALSE,"O&amp;M by processes";#N/A,#N/A,FALSE,"Elec Act vs Bud";#N/A,#N/A,FALSE,"G&amp;A";#N/A,#N/A,FALSE,"BGS";#N/A,#N/A,FALSE,"Res Cost"}</definedName>
    <definedName name="aaa" localSheetId="15" hidden="1">{#N/A,#N/A,FALSE,"O&amp;M by processes";#N/A,#N/A,FALSE,"Elec Act vs Bud";#N/A,#N/A,FALSE,"G&amp;A";#N/A,#N/A,FALSE,"BGS";#N/A,#N/A,FALSE,"Res Cost"}</definedName>
    <definedName name="aaa" localSheetId="20" hidden="1">{#N/A,#N/A,FALSE,"O&amp;M by processes";#N/A,#N/A,FALSE,"Elec Act vs Bud";#N/A,#N/A,FALSE,"G&amp;A";#N/A,#N/A,FALSE,"BGS";#N/A,#N/A,FALSE,"Res Cost"}</definedName>
    <definedName name="aaa" hidden="1">{#N/A,#N/A,FALSE,"O&amp;M by processes";#N/A,#N/A,FALSE,"Elec Act vs Bud";#N/A,#N/A,FALSE,"G&amp;A";#N/A,#N/A,FALSE,"BGS";#N/A,#N/A,FALSE,"Res Cost"}</definedName>
    <definedName name="AAA_DOCTOPS" hidden="1">"AAA_SET"</definedName>
    <definedName name="AAA_duser" hidden="1">"OFF"</definedName>
    <definedName name="aaaa" localSheetId="12" hidden="1">{"1999 Cash Budget",#N/A,FALSE,"99 Cash";"1999 Cash Budget YTD",#N/A,FALSE,"99 Cash";"1999 Cash Actual/Forcast",#N/A,FALSE,"99 Cash";"1999 Cash Actual/Forcast YTD",#N/A,FALSE,"99 Cash"}</definedName>
    <definedName name="aaaa" localSheetId="20">#REF!,#REF!,#REF!,#REF!</definedName>
    <definedName name="aaaa" hidden="1">{"1999 Cash Budget",#N/A,FALSE,"99 Cash";"1999 Cash Budget YTD",#N/A,FALSE,"99 Cash";"1999 Cash Actual/Forcast",#N/A,FALSE,"99 Cash";"1999 Cash Actual/Forcast YTD",#N/A,FALSE,"99 Cash"}</definedName>
    <definedName name="aaaa1" localSheetId="12" hidden="1">{"1999 Cash Budget",#N/A,FALSE,"99 Cash";"1999 Cash Budget YTD",#N/A,FALSE,"99 Cash";"1999 Cash Actual/Forcast",#N/A,FALSE,"99 Cash";"1999 Cash Actual/Forcast YTD",#N/A,FALSE,"99 Cash"}</definedName>
    <definedName name="aaaa1" localSheetId="20" hidden="1">{"1999 Cash Budget",#N/A,FALSE,"99 Cash";"1999 Cash Budget YTD",#N/A,FALSE,"99 Cash";"1999 Cash Actual/Forcast",#N/A,FALSE,"99 Cash";"1999 Cash Actual/Forcast YTD",#N/A,FALSE,"99 Cash"}</definedName>
    <definedName name="aaaa1" hidden="1">{"1999 Cash Budget",#N/A,FALSE,"99 Cash";"1999 Cash Budget YTD",#N/A,FALSE,"99 Cash";"1999 Cash Actual/Forcast",#N/A,FALSE,"99 Cash";"1999 Cash Actual/Forcast YTD",#N/A,FALSE,"99 Cash"}</definedName>
    <definedName name="aaaaa" localSheetId="12" hidden="1">{#N/A,#N/A,FALSE,"Title Page";#N/A,#N/A,FALSE,"Conclusions";#N/A,#N/A,FALSE,"Assum.";#N/A,#N/A,FALSE,"Sun  DCF-WC-Dep";#N/A,#N/A,FALSE,"MarketValue";#N/A,#N/A,FALSE,"BalSheet";#N/A,#N/A,FALSE,"WACC";#N/A,#N/A,FALSE,"PC+ Info.";#N/A,#N/A,FALSE,"PC+Info_2"}</definedName>
    <definedName name="AAAAA" localSheetId="20">#REF!</definedName>
    <definedName name="aaaaa" hidden="1">{#N/A,#N/A,FALSE,"Title Page";#N/A,#N/A,FALSE,"Conclusions";#N/A,#N/A,FALSE,"Assum.";#N/A,#N/A,FALSE,"Sun  DCF-WC-Dep";#N/A,#N/A,FALSE,"MarketValue";#N/A,#N/A,FALSE,"BalSheet";#N/A,#N/A,FALSE,"WACC";#N/A,#N/A,FALSE,"PC+ Info.";#N/A,#N/A,FALSE,"PC+Info_2"}</definedName>
    <definedName name="aaaaaa" localSheetId="12" hidden="1">{#N/A,#N/A,FALSE,"Title Page";#N/A,#N/A,FALSE,"Conclusions";#N/A,#N/A,FALSE,"Assum.";#N/A,#N/A,FALSE,"Sun  DCF-WC-Dep";#N/A,#N/A,FALSE,"MarketValue";#N/A,#N/A,FALSE,"BalSheet";#N/A,#N/A,FALSE,"WACC";#N/A,#N/A,FALSE,"PC+ Info.";#N/A,#N/A,FALSE,"PC+Info_2"}</definedName>
    <definedName name="aaaaaa" localSheetId="20" hidden="1">{"Cash Budget",#N/A,FALSE,"98 Cash";"Running Cash Budget",#N/A,FALSE,"98 Cash";"Actual Cash",#N/A,FALSE,"98 Cash";"Update Cash Budget",#N/A,FALSE,"98 Cash"}</definedName>
    <definedName name="aaaaaa" hidden="1">{#N/A,#N/A,FALSE,"Title Page";#N/A,#N/A,FALSE,"Conclusions";#N/A,#N/A,FALSE,"Assum.";#N/A,#N/A,FALSE,"Sun  DCF-WC-Dep";#N/A,#N/A,FALSE,"MarketValue";#N/A,#N/A,FALSE,"BalSheet";#N/A,#N/A,FALSE,"WACC";#N/A,#N/A,FALSE,"PC+ Info.";#N/A,#N/A,FALSE,"PC+Info_2"}</definedName>
    <definedName name="aaaaaaa" localSheetId="12" hidden="1">{"Cash Budget",#N/A,FALSE,"98 Cash";"Running Cash Budget",#N/A,FALSE,"98 Cash";"Actual Cash",#N/A,FALSE,"98 Cash";"Update Cash Budget",#N/A,FALSE,"98 Cash"}</definedName>
    <definedName name="aaaaaaa" localSheetId="20" hidden="1">{"Cash Budget",#N/A,FALSE,"98 Cash";"Running Cash Budget",#N/A,FALSE,"98 Cash";"Actual Cash",#N/A,FALSE,"98 Cash";"Update Cash Budget",#N/A,FALSE,"98 Cash"}</definedName>
    <definedName name="aaaaaaa" hidden="1">{"Cash Budget",#N/A,FALSE,"98 Cash";"Running Cash Budget",#N/A,FALSE,"98 Cash";"Actual Cash",#N/A,FALSE,"98 Cash";"Update Cash Budget",#N/A,FALSE,"98 Cash"}</definedName>
    <definedName name="aaaaaaaa" localSheetId="12" hidden="1">{"Income Budget",#N/A,FALSE,"98 Income";"Running GAAP Budget Income",#N/A,FALSE,"98 Income";"GAAP Actual",#N/A,FALSE,"98 Income";"GAAP Varinance",#N/A,FALSE,"98 Income"}</definedName>
    <definedName name="AAAAAAAA" localSheetId="20">#REF!</definedName>
    <definedName name="aaaaaaaa" hidden="1">{"Income Budget",#N/A,FALSE,"98 Income";"Running GAAP Budget Income",#N/A,FALSE,"98 Income";"GAAP Actual",#N/A,FALSE,"98 Income";"GAAP Varinance",#N/A,FALSE,"98 Income"}</definedName>
    <definedName name="AAAAAAAAA">#REF!</definedName>
    <definedName name="aaaaaaaaaa" localSheetId="12" hidden="1">{"Cash Budget",#N/A,FALSE,"98 Cash";"Running Cash Budget",#N/A,FALSE,"98 Cash";"Actual Cash",#N/A,FALSE,"98 Cash";"Update Cash Budget",#N/A,FALSE,"98 Cash"}</definedName>
    <definedName name="aaaaaaaaaa" localSheetId="20" hidden="1">{"Cash Budget",#N/A,FALSE,"98 Cash";"Running Cash Budget",#N/A,FALSE,"98 Cash";"Actual Cash",#N/A,FALSE,"98 Cash";"Update Cash Budget",#N/A,FALSE,"98 Cash"}</definedName>
    <definedName name="aaaaaaaaaa" hidden="1">{"Cash Budget",#N/A,FALSE,"98 Cash";"Running Cash Budget",#N/A,FALSE,"98 Cash";"Actual Cash",#N/A,FALSE,"98 Cash";"Update Cash Budget",#N/A,FALSE,"98 Cash"}</definedName>
    <definedName name="aaaaaaaaaaaaaaa" localSheetId="12" hidden="1">{#N/A,#N/A,FALSE,"O&amp;M by processes";#N/A,#N/A,FALSE,"Elec Act vs Bud";#N/A,#N/A,FALSE,"G&amp;A";#N/A,#N/A,FALSE,"BGS";#N/A,#N/A,FALSE,"Res Cost"}</definedName>
    <definedName name="aaaaaaaaaaaaaaa" localSheetId="15" hidden="1">{#N/A,#N/A,FALSE,"O&amp;M by processes";#N/A,#N/A,FALSE,"Elec Act vs Bud";#N/A,#N/A,FALSE,"G&amp;A";#N/A,#N/A,FALSE,"BGS";#N/A,#N/A,FALSE,"Res Cost"}</definedName>
    <definedName name="aaaaaaaaaaaaaaa" localSheetId="20" hidden="1">{#N/A,#N/A,FALSE,"O&amp;M by processes";#N/A,#N/A,FALSE,"Elec Act vs Bud";#N/A,#N/A,FALSE,"G&amp;A";#N/A,#N/A,FALSE,"BGS";#N/A,#N/A,FALSE,"Res Cost"}</definedName>
    <definedName name="aaaaaaaaaaaaaaa" hidden="1">{#N/A,#N/A,FALSE,"O&amp;M by processes";#N/A,#N/A,FALSE,"Elec Act vs Bud";#N/A,#N/A,FALSE,"G&amp;A";#N/A,#N/A,FALSE,"BGS";#N/A,#N/A,FALSE,"Res Cost"}</definedName>
    <definedName name="AAB_Addin5" hidden="1">"AAB_Description for addin 5,Description for addin 5,Description for addin 5,Description for addin 5,Description for addin 5,Description for addin 5"</definedName>
    <definedName name="aasf" hidden="1">#REF!</definedName>
    <definedName name="ab" localSheetId="12"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ab" localSheetId="20"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ab"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abc" localSheetId="12" hidden="1">{"Alles",#N/A,FALSE,"H A Ü"}</definedName>
    <definedName name="abc" localSheetId="20">#REF!</definedName>
    <definedName name="abc" hidden="1">{"Alles",#N/A,FALSE,"H A Ü"}</definedName>
    <definedName name="abcd" localSheetId="12" hidden="1">{#N/A,#N/A,TRUE,"TOTAL DSBN";#N/A,#N/A,TRUE,"WEST";#N/A,#N/A,TRUE,"SOUTH";#N/A,#N/A,TRUE,"NORTHEAST"}</definedName>
    <definedName name="abcd" localSheetId="20" hidden="1">{#N/A,#N/A,TRUE,"TOTAL DSBN";#N/A,#N/A,TRUE,"WEST";#N/A,#N/A,TRUE,"SOUTH";#N/A,#N/A,TRUE,"NORTHEAST"}</definedName>
    <definedName name="abcd" hidden="1">{#N/A,#N/A,TRUE,"TOTAL DSBN";#N/A,#N/A,TRUE,"WEST";#N/A,#N/A,TRUE,"SOUTH";#N/A,#N/A,TRUE,"NORTHEAST"}</definedName>
    <definedName name="abcde" localSheetId="12" hidden="1">{#N/A,#N/A,FALSE,"Title Page";#N/A,#N/A,FALSE,"Conclusions";#N/A,#N/A,FALSE,"Assum.";#N/A,#N/A,FALSE,"Sun  DCF-WC-Dep";#N/A,#N/A,FALSE,"MarketValue";#N/A,#N/A,FALSE,"BalSheet";#N/A,#N/A,FALSE,"WACC";#N/A,#N/A,FALSE,"PC+ Info.";#N/A,#N/A,FALSE,"PC+Info_2"}</definedName>
    <definedName name="abcde" localSheetId="20" hidden="1">{#N/A,#N/A,FALSE,"Title Page";#N/A,#N/A,FALSE,"Conclusions";#N/A,#N/A,FALSE,"Assum.";#N/A,#N/A,FALSE,"Sun  DCF-WC-Dep";#N/A,#N/A,FALSE,"MarketValue";#N/A,#N/A,FALSE,"BalSheet";#N/A,#N/A,FALSE,"WACC";#N/A,#N/A,FALSE,"PC+ Info.";#N/A,#N/A,FALSE,"PC+Info_2"}</definedName>
    <definedName name="abcde" hidden="1">{#N/A,#N/A,FALSE,"Title Page";#N/A,#N/A,FALSE,"Conclusions";#N/A,#N/A,FALSE,"Assum.";#N/A,#N/A,FALSE,"Sun  DCF-WC-Dep";#N/A,#N/A,FALSE,"MarketValue";#N/A,#N/A,FALSE,"BalSheet";#N/A,#N/A,FALSE,"WACC";#N/A,#N/A,FALSE,"PC+ Info.";#N/A,#N/A,FALSE,"PC+Info_2"}</definedName>
    <definedName name="ABD">#REF!,#REF!,#REF!,#REF!</definedName>
    <definedName name="abfdb" hidden="1">{"SEP",#N/A,FALSE,"SEP"}</definedName>
    <definedName name="abit">0.000000001</definedName>
    <definedName name="AbonnésBaseMoyen">#REF!</definedName>
    <definedName name="AbonnésWortsMoyen">#REF!</definedName>
    <definedName name="AboutCompGraph">#REF!</definedName>
    <definedName name="above">OFFSET(!A1,-1,0)</definedName>
    <definedName name="ABRV">#REF!</definedName>
    <definedName name="AC_255">#REF!</definedName>
    <definedName name="ACable">#REF!</definedName>
    <definedName name="AccessDatabase">"C:\FiberNet\Sales\Sales Operations\Forecast\090902 IMPAIRMENT ANALYSIS\2003_Revenue Forecast Summary_AUG 2002 DATA.mdb"</definedName>
    <definedName name="ACCNT">#REF!</definedName>
    <definedName name="Account">#REF!</definedName>
    <definedName name="Account_List">#REF!</definedName>
    <definedName name="Account2">#REF!</definedName>
    <definedName name="AccountDescr">#REF!</definedName>
    <definedName name="AccountDescr2">#REF!</definedName>
    <definedName name="Accounting_Method" localSheetId="20">#REF!</definedName>
    <definedName name="Accounting_Method">#N/A</definedName>
    <definedName name="ACCOUNTS">#REF!</definedName>
    <definedName name="ACCR93">#REF!</definedName>
    <definedName name="ACCR94">#REF!</definedName>
    <definedName name="ACCR95">#REF!</definedName>
    <definedName name="ACCTTextLen" localSheetId="20">#REF!</definedName>
    <definedName name="ACCTTextLen">#REF!</definedName>
    <definedName name="ACCUR">#REF!</definedName>
    <definedName name="ACDADD">#REF!</definedName>
    <definedName name="ACE">#REF!</definedName>
    <definedName name="ACGDIST">#REF!</definedName>
    <definedName name="ACKERLEY">#REF!</definedName>
    <definedName name="acoeff">#REF!</definedName>
    <definedName name="ACQ">#REF!</definedName>
    <definedName name="acq.name">#REF!</definedName>
    <definedName name="acq_name">#REF!</definedName>
    <definedName name="acq_number">#REF!</definedName>
    <definedName name="AcqLboProjection">#REF!</definedName>
    <definedName name="Acquirer" localSheetId="20">#REF!</definedName>
    <definedName name="Acquirer">#N/A</definedName>
    <definedName name="Acquirer_Shares_Outstanding" localSheetId="20">#REF!</definedName>
    <definedName name="Acquirer_Shares_Outstanding">#N/A</definedName>
    <definedName name="Acquiror">#REF!</definedName>
    <definedName name="acquiror.name">#REF!</definedName>
    <definedName name="Acquiror_Price">#REF!</definedName>
    <definedName name="Acquisition_Cost_Period" localSheetId="20">#REF!</definedName>
    <definedName name="Acquisition_Cost_Period">#N/A</definedName>
    <definedName name="Acquisition_Goodwill_Period" localSheetId="20">#REF!</definedName>
    <definedName name="Acquisition_Goodwill_Period">#N/A</definedName>
    <definedName name="Acquisitions">#REF!</definedName>
    <definedName name="Acres_SegVal" localSheetId="20">#REF!</definedName>
    <definedName name="Acres_SegVal">#REF!</definedName>
    <definedName name="ActionHour1_00">#REF!</definedName>
    <definedName name="ActionHour1_01">#REF!</definedName>
    <definedName name="ActionHour1_99">#REF!</definedName>
    <definedName name="ActionHour2_00">#REF!</definedName>
    <definedName name="ActionHour2_01">#REF!</definedName>
    <definedName name="ActionHour3_01">#REF!</definedName>
    <definedName name="ActionPack_98">#REF!</definedName>
    <definedName name="ActionPack_99">#REF!</definedName>
    <definedName name="Activity">#REF!</definedName>
    <definedName name="Activity2">#REF!</definedName>
    <definedName name="ActivityDescr">#REF!</definedName>
    <definedName name="ActivityDescr2">#REF!</definedName>
    <definedName name="ACTTextLen" localSheetId="20">#REF!</definedName>
    <definedName name="ACTTextLen">#REF!</definedName>
    <definedName name="ACTUAL" localSheetId="20">#REF!</definedName>
    <definedName name="Actual">#REF!</definedName>
    <definedName name="Actual_IRRs" localSheetId="20">#REF!</definedName>
    <definedName name="Actual_IRRs">#N/A</definedName>
    <definedName name="ACwvu.All._.of._.Report." hidden="1">#REF!</definedName>
    <definedName name="ACwvu.Comments._.MTH." hidden="1">#REF!</definedName>
    <definedName name="ACwvu.Comments._.QTR." hidden="1">#REF!</definedName>
    <definedName name="ACwvu.Comments._.YTD." hidden="1">#REF!</definedName>
    <definedName name="ACwvu.earnings." localSheetId="20" hidden="1">#REF!</definedName>
    <definedName name="ACwvu.earnings." hidden="1">#REF!</definedName>
    <definedName name="ACwvu.MTH._.QTR._.YTD." hidden="1">#REF!</definedName>
    <definedName name="ACwvu.MTH._.YTD." hidden="1">#REF!</definedName>
    <definedName name="ACwvu.OP." localSheetId="20" hidden="1">#REF!</definedName>
    <definedName name="ACwvu.OP." hidden="1">#REF!</definedName>
    <definedName name="AD" localSheetId="20">#REF!</definedName>
    <definedName name="AD">#N/A</definedName>
    <definedName name="AD_2" localSheetId="20">#REF!</definedName>
    <definedName name="AD_2">#N/A</definedName>
    <definedName name="adas" localSheetId="12" hidden="1">{#N/A,#N/A,FALSE,"Balance SPS";#N/A,#N/A,FALSE,"P&amp;L_SPS"}</definedName>
    <definedName name="adas" localSheetId="20" hidden="1">{#N/A,#N/A,FALSE,"Balance SPS";#N/A,#N/A,FALSE,"P&amp;L_SPS"}</definedName>
    <definedName name="adas" hidden="1">{#N/A,#N/A,FALSE,"Balance SPS";#N/A,#N/A,FALSE,"P&amp;L_SPS"}</definedName>
    <definedName name="ADBUDGET">#REF!</definedName>
    <definedName name="ADBUDGET2">#REF!</definedName>
    <definedName name="ADBYPRODUCT">#REF!</definedName>
    <definedName name="ADBYPRODUCT2">#REF!</definedName>
    <definedName name="ADBYPRODUCT3">#REF!</definedName>
    <definedName name="AddComp">#REF!</definedName>
    <definedName name="AddComp1">#REF!</definedName>
    <definedName name="addl_pass" localSheetId="20">#REF!</definedName>
    <definedName name="addl_pass">#N/A</definedName>
    <definedName name="AddNewComp">#REF!</definedName>
    <definedName name="AddNewRanking">#REF!</definedName>
    <definedName name="Addr1" localSheetId="20" hidden="1">#REF!</definedName>
    <definedName name="Addr1" hidden="1">#REF!</definedName>
    <definedName name="Addr2" localSheetId="20" hidden="1">#REF!</definedName>
    <definedName name="Addr2" hidden="1">#REF!</definedName>
    <definedName name="Address">ROW(#REF!)&amp;"-"&amp;COLUMN(#REF!)</definedName>
    <definedName name="adfhkajsdhfkjashfkjshfkjasdhfkfjdsh" hidden="1">{0,0,0,0;0,0,0,0;0,0,0,0;0,0,0,0}</definedName>
    <definedName name="ADFL1">#REF!</definedName>
    <definedName name="ADFL1B">#REF!</definedName>
    <definedName name="ADFL2">#REF!</definedName>
    <definedName name="ADFL3">#REF!</definedName>
    <definedName name="ADFL3B">#REF!</definedName>
    <definedName name="adg">#REF!</definedName>
    <definedName name="ADIT_TST">#REF!</definedName>
    <definedName name="adiuco9eujac9eqjc" hidden="1">{0,0,0,0}</definedName>
    <definedName name="ADJ" localSheetId="20">#REF!</definedName>
    <definedName name="Adj">#REF!</definedName>
    <definedName name="ADJCODE">#REF!</definedName>
    <definedName name="ADJI">#REF!</definedName>
    <definedName name="ADJIII">#REF!</definedName>
    <definedName name="ADJTYPE">#REF!</definedName>
    <definedName name="adjust" localSheetId="12" hidden="1">{#N/A,#N/A,FALSE,"Ratios - Classic";#N/A,#N/A,FALSE,"Share Proof - Classic";#N/A,#N/A,FALSE,"Per Share-Classic"}</definedName>
    <definedName name="adjust" localSheetId="20" hidden="1">{#N/A,#N/A,FALSE,"Ratios - Classic";#N/A,#N/A,FALSE,"Share Proof - Classic";#N/A,#N/A,FALSE,"Per Share-Classic"}</definedName>
    <definedName name="adjust" hidden="1">{#N/A,#N/A,FALSE,"Ratios - Classic";#N/A,#N/A,FALSE,"Share Proof - Classic";#N/A,#N/A,FALSE,"Per Share-Classic"}</definedName>
    <definedName name="Adjusted_KW">#REF!</definedName>
    <definedName name="AdjustedBCF">#REF!</definedName>
    <definedName name="AdjustedEPSFullyDiluted">#REF!</definedName>
    <definedName name="AdjustedEPSPrimary">#REF!</definedName>
    <definedName name="AdjustedNetIncome">#REF!</definedName>
    <definedName name="AdjustedPretaxIncome">#REF!</definedName>
    <definedName name="Adjustment" localSheetId="20">#REF!</definedName>
    <definedName name="Adjustment">#REF!</definedName>
    <definedName name="Adjustment2">#REF!</definedName>
    <definedName name="AdjustmentDetail">OFFSET(#REF!,0,0,COUNTA(#REF!)-1,COUNTA(#REF!))</definedName>
    <definedName name="ADJUSTMENTS" localSheetId="20">#REF!</definedName>
    <definedName name="Adjustments">#N/A</definedName>
    <definedName name="AdjustmentsToPTI">#REF!</definedName>
    <definedName name="AdjustmentsToTaxes">#REF!</definedName>
    <definedName name="adjusttype">#REF!</definedName>
    <definedName name="admeasured">#REF!</definedName>
    <definedName name="ADMIN">#REF!</definedName>
    <definedName name="Administration" localSheetId="20">#REF!</definedName>
    <definedName name="Administration">#N/A</definedName>
    <definedName name="ADNETWORKTVHH">#REF!</definedName>
    <definedName name="ADNY1">#REF!</definedName>
    <definedName name="ADNY1B">#REF!</definedName>
    <definedName name="ADNY2">#REF!</definedName>
    <definedName name="ADNY3">#REF!</definedName>
    <definedName name="ADNY3B">#REF!</definedName>
    <definedName name="ADPROMO">#REF!</definedName>
    <definedName name="ADSALES">#REF!</definedName>
    <definedName name="ADSALES10YR">#REF!</definedName>
    <definedName name="adsdasda">{"EXCELHLP.HLP!1802";5;10;5;10;13;13;13;8;5;5;10;14;13;13;13;13;5;10;14;13;5;10;1;2;24}</definedName>
    <definedName name="adsfadsfsadfdsafa">#REF!</definedName>
    <definedName name="adsfafd">{"EXCELHLP.HLP!1802";5;10;5;10;13;13;13;8;5;5;10;14;13;13;13;13;5;10;14;13;5;10;1;2;24}</definedName>
    <definedName name="adsfds" localSheetId="12"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adsfds" localSheetId="20"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adsfds"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adsfdsa">#REF!</definedName>
    <definedName name="adsfkjhadslfjhaslkdfhasfd" hidden="1">{0,#N/A,FALSE,0;0,#N/A,FALSE,0;0,#N/A,FALSE,0;0,#N/A,FALSE,0}</definedName>
    <definedName name="ADTH">#REF!</definedName>
    <definedName name="adtime">#REF!</definedName>
    <definedName name="ADTL">#REF!</definedName>
    <definedName name="adtotal">#REF!</definedName>
    <definedName name="adtotalsum">#REF!</definedName>
    <definedName name="adtv">#REF!</definedName>
    <definedName name="ADVERTISING">#REF!</definedName>
    <definedName name="AdvPie">#REF!</definedName>
    <definedName name="advpie8">#REF!</definedName>
    <definedName name="aersrter">#REF!,#REF!,#REF!,#REF!</definedName>
    <definedName name="aertser">#REF!</definedName>
    <definedName name="aeruhy">#REF!</definedName>
    <definedName name="aetr">#REF!</definedName>
    <definedName name="AFBA1">#REF!</definedName>
    <definedName name="AFBA1B">#REF!</definedName>
    <definedName name="AFBA2">#REF!</definedName>
    <definedName name="AFBA3">#REF!</definedName>
    <definedName name="AFBA3B">#REF!</definedName>
    <definedName name="AFBR1">#REF!</definedName>
    <definedName name="AFBR1B">#REF!</definedName>
    <definedName name="AFBR2">#REF!</definedName>
    <definedName name="AFBR3">#REF!</definedName>
    <definedName name="AFBR3B">#REF!</definedName>
    <definedName name="afd">#REF!</definedName>
    <definedName name="afdas">#REF!</definedName>
    <definedName name="afdc08">#REF!</definedName>
    <definedName name="AFFILEXPENSES">#REF!</definedName>
    <definedName name="affilgroup">#REF!</definedName>
    <definedName name="affilgroup25">#REF!</definedName>
    <definedName name="Affiliate">#REF!</definedName>
    <definedName name="Affiliate2">#REF!</definedName>
    <definedName name="AffiliateDescr">#REF!</definedName>
    <definedName name="affilmix">#REF!</definedName>
    <definedName name="AFFSALES">#REF!</definedName>
    <definedName name="AFFSALES10YR">#REF!</definedName>
    <definedName name="AFLA1">#REF!</definedName>
    <definedName name="AFLA1B">#REF!</definedName>
    <definedName name="AFLA2">#REF!</definedName>
    <definedName name="AFLA3">#REF!</definedName>
    <definedName name="AFLA3B">#REF!</definedName>
    <definedName name="AFMX1">#REF!</definedName>
    <definedName name="AFMX1B">#REF!</definedName>
    <definedName name="AFMX2">#REF!</definedName>
    <definedName name="AFMX3">#REF!</definedName>
    <definedName name="AFMX3B">#REF!</definedName>
    <definedName name="afsawe" hidden="1">{"SEP",#N/A,FALSE,"SEP"}</definedName>
    <definedName name="AFUDC">#REF!</definedName>
    <definedName name="AFUDC_or_Not">#REF!</definedName>
    <definedName name="AFUDC08">#REF!</definedName>
    <definedName name="afudc09">#REF!</definedName>
    <definedName name="AFUDC10">#REF!</definedName>
    <definedName name="ag" localSheetId="12"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Inventory";#N/A,#N/A,FALSE,"FWT Inventory";#N/A,#N/A,FALSE,"CIG Inventory";#N/A,#N/A,FALSE,"Capital Expenditures";#N/A,#N/A,FALSE,"FM CIG";#N/A,#N/A,FALSE,"NSAD ASP CIG";#N/A,#N/A,FALSE,"FM iDEN";#N/A,#N/A,FALSE,"NSAD IDEN";#N/A,#N/A,FALSE,"IDEN Mrg Analysis";#N/A,#N/A,FALSE,"R&amp;D  Report";#N/A,#N/A,FALSE,"Mrg A. iDEN"}</definedName>
    <definedName name="ag" localSheetId="20">#REF!,#REF!,#REF!,#REF!</definedName>
    <definedName name="ag"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Inventory";#N/A,#N/A,FALSE,"FWT Inventory";#N/A,#N/A,FALSE,"CIG Inventory";#N/A,#N/A,FALSE,"Capital Expenditures";#N/A,#N/A,FALSE,"FM CIG";#N/A,#N/A,FALSE,"NSAD ASP CIG";#N/A,#N/A,FALSE,"FM iDEN";#N/A,#N/A,FALSE,"NSAD IDEN";#N/A,#N/A,FALSE,"IDEN Mrg Analysis";#N/A,#N/A,FALSE,"R&amp;D  Report";#N/A,#N/A,FALSE,"Mrg A. iDEN"}</definedName>
    <definedName name="AG_Expense_Rate">#REF!</definedName>
    <definedName name="AG_TST">#REF!</definedName>
    <definedName name="aga">#REF!,#REF!,#REF!,#REF!</definedName>
    <definedName name="aGF">#REF!,#REF!,#REF!,#REF!</definedName>
    <definedName name="agfd" localSheetId="12" hidden="1">{#N/A,#N/A,FALSE,"Balance SPS";#N/A,#N/A,FALSE,"P&amp;L_SPS"}</definedName>
    <definedName name="agfd" localSheetId="20" hidden="1">{#N/A,#N/A,FALSE,"Balance SPS";#N/A,#N/A,FALSE,"P&amp;L_SPS"}</definedName>
    <definedName name="agfd" hidden="1">{#N/A,#N/A,FALSE,"Balance SPS";#N/A,#N/A,FALSE,"P&amp;L_SPS"}</definedName>
    <definedName name="AggregateOut">#REF!</definedName>
    <definedName name="agrt">#REF!,#REF!,#REF!,#REF!</definedName>
    <definedName name="AGXP">#REF!</definedName>
    <definedName name="AJO">#REF!</definedName>
    <definedName name="aksdhf" localSheetId="12" hidden="1">{"Alles",#N/A,FALSE,"H A Ü"}</definedName>
    <definedName name="aksdhf" localSheetId="20" hidden="1">{"Alles",#N/A,FALSE,"H A Ü"}</definedName>
    <definedName name="aksdhf" hidden="1">{"Alles",#N/A,FALSE,"H A Ü"}</definedName>
    <definedName name="aksdjflsakjdflsakjd" hidden="1">{0;5;10;5;10;13;13;13;8;5;5;10;14;13;13;13;13;5;10;14;13;5;10;1;2;24}</definedName>
    <definedName name="alan1">#REF!</definedName>
    <definedName name="alan2">#REF!</definedName>
    <definedName name="alan3">#REF!</definedName>
    <definedName name="alan4">#REF!</definedName>
    <definedName name="alan5">#REF!</definedName>
    <definedName name="ALANDCO">#REF!</definedName>
    <definedName name="ALDENOM">#REF!</definedName>
    <definedName name="alex1">#REF!</definedName>
    <definedName name="alex2">#REF!</definedName>
    <definedName name="alex3">#REF!</definedName>
    <definedName name="alex4">#REF!</definedName>
    <definedName name="alex5">#REF!</definedName>
    <definedName name="ALFACTOR">#REF!</definedName>
    <definedName name="Algon_Sched">#REF!</definedName>
    <definedName name="Alignment" hidden="1">"a1"</definedName>
    <definedName name="ALKADD">#REF!</definedName>
    <definedName name="ALKF">#REF!</definedName>
    <definedName name="ALL">#REF!</definedName>
    <definedName name="all_months">#REF!</definedName>
    <definedName name="ALL_PRINT">#REF!</definedName>
    <definedName name="AllASS">#REF!</definedName>
    <definedName name="allcash">#REF!</definedName>
    <definedName name="ALLCGI">#REF!</definedName>
    <definedName name="ALLJE">#REF!</definedName>
    <definedName name="ALLOC">#REF!</definedName>
    <definedName name="Alloc02" localSheetId="20">#REF!</definedName>
    <definedName name="Alloc02">#REF!</definedName>
    <definedName name="Alloc03" localSheetId="20">#REF!</definedName>
    <definedName name="Alloc03">#REF!</definedName>
    <definedName name="alloc1">#REF!</definedName>
    <definedName name="alloc2">#REF!</definedName>
    <definedName name="AllocateFuelFlareMcfBasedOnGallons">#REF!</definedName>
    <definedName name="AllocateFuelFlareMcfBasedOnWellHeadMcf">#REF!</definedName>
    <definedName name="AllocateFuelFlareMmbtuBasedOnGallons">#REF!</definedName>
    <definedName name="AllocateFuelFlareMmbtuBasedOnWellHeadMcf">#REF!</definedName>
    <definedName name="Allocator.gross.plant">#REF!</definedName>
    <definedName name="Allocator.net.plant">#REF!</definedName>
    <definedName name="Allocator.wages.salary">#REF!</definedName>
    <definedName name="AllocRates">#REF!</definedName>
    <definedName name="AllocTY" localSheetId="20">#REF!</definedName>
    <definedName name="AllocTY">#REF!</definedName>
    <definedName name="ALLRD">#REF!</definedName>
    <definedName name="ALLSKP">#REF!</definedName>
    <definedName name="AllTables" localSheetId="20">{4}</definedName>
    <definedName name="AllTables">{4}</definedName>
    <definedName name="AllTemplate1">#REF!</definedName>
    <definedName name="AllTemplate2">#REF!</definedName>
    <definedName name="ALNUMER">#REF!</definedName>
    <definedName name="ALOC" localSheetId="20">#REF!</definedName>
    <definedName name="ALOC">#REF!</definedName>
    <definedName name="ALOC_2" localSheetId="20">#REF!</definedName>
    <definedName name="ALOC_2">#REF!</definedName>
    <definedName name="ALPHA">#REF!</definedName>
    <definedName name="alphareclass">#REF!</definedName>
    <definedName name="ALTADJ">#REF!</definedName>
    <definedName name="am">#REF!,#REF!,#REF!,#REF!</definedName>
    <definedName name="AMO104_8022">#REF!</definedName>
    <definedName name="AMO104_8035">#REF!</definedName>
    <definedName name="AMO104_8416">#REF!</definedName>
    <definedName name="AMO104_8419">#REF!</definedName>
    <definedName name="AMO104_8420">#REF!</definedName>
    <definedName name="AMO104_8421">#REF!</definedName>
    <definedName name="AMO104_8422">#REF!</definedName>
    <definedName name="AMORT">#REF!</definedName>
    <definedName name="Amort_04">#REF!</definedName>
    <definedName name="Amort_05">#REF!</definedName>
    <definedName name="Amort_06">#REF!</definedName>
    <definedName name="Amort_07">#REF!</definedName>
    <definedName name="Amort_08">#REF!</definedName>
    <definedName name="Amort_09">#REF!</definedName>
    <definedName name="Amort_10">#REF!</definedName>
    <definedName name="Amort_11">#REF!</definedName>
    <definedName name="Amort_12">#REF!</definedName>
    <definedName name="Amort_Target" localSheetId="20">#REF!</definedName>
    <definedName name="Amort_Target">#REF!</definedName>
    <definedName name="Amortization_Period" localSheetId="20">#REF!</definedName>
    <definedName name="Amortization_Period">#N/A</definedName>
    <definedName name="Amortization_Period_Additions" localSheetId="20">#REF!</definedName>
    <definedName name="Amortization_Period_Additions">#N/A</definedName>
    <definedName name="Amortize_Finance_Fees" localSheetId="20">#REF!</definedName>
    <definedName name="Amortize_Finance_Fees">#N/A</definedName>
    <definedName name="AMOUNT" localSheetId="20">#REF!</definedName>
    <definedName name="AMOUNT">#REF!</definedName>
    <definedName name="Amount2">#REF!</definedName>
    <definedName name="AMOUNTS">#REF!</definedName>
    <definedName name="AMT">#REF!</definedName>
    <definedName name="AMT_tax">#REF!</definedName>
    <definedName name="AMTBOOK">#REF!</definedName>
    <definedName name="AMTBOOK1">#REF!</definedName>
    <definedName name="AMTDATA">#REF!</definedName>
    <definedName name="AMTHEADER">#REF!</definedName>
    <definedName name="AMTTAX">#REF!</definedName>
    <definedName name="AMTTAX1">#REF!</definedName>
    <definedName name="an">#REF!,#REF!,#REF!,#REF!</definedName>
    <definedName name="Anal">#REF!</definedName>
    <definedName name="analysis" localSheetId="20">#REF!</definedName>
    <definedName name="analysis">#N/A</definedName>
    <definedName name="AnalysisTab">#REF!</definedName>
    <definedName name="analyst" localSheetId="20">#REF!</definedName>
    <definedName name="analyst">#N/A</definedName>
    <definedName name="Analyst_Consensus_Page1">#REF!</definedName>
    <definedName name="Analyst_Expectations_Page2">#REF!</definedName>
    <definedName name="Angle_Poles_Costs" localSheetId="20">#REF!</definedName>
    <definedName name="Angle_Poles_Costs">#REF!</definedName>
    <definedName name="AnnotateClearSet">#REF!</definedName>
    <definedName name="AnnotateNoteSet">#REF!</definedName>
    <definedName name="ANNUAL">#REF!</definedName>
    <definedName name="Annual_Energy_Production">#REF!</definedName>
    <definedName name="annual_qty" localSheetId="20">#REF!</definedName>
    <definedName name="annual_qty">#REF!</definedName>
    <definedName name="Annual_Tariff_2013_On">#REF!</definedName>
    <definedName name="Annual_Tariff_Escalation_2012">#REF!</definedName>
    <definedName name="another">#REF!,#REF!,#REF!,#REF!</definedName>
    <definedName name="ANS">#REF!</definedName>
    <definedName name="anscount" hidden="1">1</definedName>
    <definedName name="answer">#REF!</definedName>
    <definedName name="anto">#REF!</definedName>
    <definedName name="anx" hidden="1">{"SEP",#N/A,FALSE,"SEP"}</definedName>
    <definedName name="AP">#REF!</definedName>
    <definedName name="APA">#REF!</definedName>
    <definedName name="APDAYS">#REF!</definedName>
    <definedName name="Application">#REF!</definedName>
    <definedName name="AppliedFor" localSheetId="20" hidden="1">#REF!</definedName>
    <definedName name="AppliedFor" hidden="1">#REF!</definedName>
    <definedName name="AppliedForDate" localSheetId="20" hidden="1">#REF!</definedName>
    <definedName name="AppliedForDate" hidden="1">#REF!</definedName>
    <definedName name="apportionmentchoice1">#REF!</definedName>
    <definedName name="apr" localSheetId="20">#REF!</definedName>
    <definedName name="APR">#N/A</definedName>
    <definedName name="apr_co_code">#REF!</definedName>
    <definedName name="april">#REF!</definedName>
    <definedName name="AR">#REF!</definedName>
    <definedName name="ARB_04">#REF!</definedName>
    <definedName name="ARB_05">#REF!</definedName>
    <definedName name="ARB_06">#REF!</definedName>
    <definedName name="ARB_07">#REF!</definedName>
    <definedName name="ARB_08">#REF!</definedName>
    <definedName name="ARB_09">#REF!</definedName>
    <definedName name="ARB_10">#REF!</definedName>
    <definedName name="ARB_11">#REF!</definedName>
    <definedName name="ARDAYS">#REF!</definedName>
    <definedName name="ARDENOM">#REF!</definedName>
    <definedName name="are" localSheetId="12"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are" localSheetId="20"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are"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AREA">#N/A</definedName>
    <definedName name="Area_2" localSheetId="20">#REF!</definedName>
    <definedName name="Area_2">#REF!</definedName>
    <definedName name="Area_Batch_Plant" localSheetId="20">#REF!</definedName>
    <definedName name="Area_Batch_Plant">#REF!</definedName>
    <definedName name="Area_Constr_Trailers" localSheetId="20">#REF!</definedName>
    <definedName name="Area_Constr_Trailers">#REF!</definedName>
    <definedName name="Area_Laydown">#REF!</definedName>
    <definedName name="Area_Parking">#REF!</definedName>
    <definedName name="Area_Storage_Contain">#REF!</definedName>
    <definedName name="aregdf">#REF!</definedName>
    <definedName name="aretr">#REF!</definedName>
    <definedName name="arewear" hidden="1">{"daily",#N/A,FALSE,"Daily"}</definedName>
    <definedName name="arewrew" hidden="1">{"SEP",#N/A,FALSE,"SEP"}</definedName>
    <definedName name="ARFACTOR">#REF!</definedName>
    <definedName name="argylewrk">#REF!</definedName>
    <definedName name="Arial">#REF!</definedName>
    <definedName name="Arkansas" localSheetId="20">#REF!</definedName>
    <definedName name="Arkansas">#REF!</definedName>
    <definedName name="Armstrong">#REF!</definedName>
    <definedName name="ARNUMER">#REF!</definedName>
    <definedName name="Array">#REF!</definedName>
    <definedName name="as" localSheetId="12" hidden="1">{#N/A,#N/A,FALSE,"BACK UP CIG"}</definedName>
    <definedName name="as" localSheetId="20" hidden="1">{#N/A,#N/A,FALSE,"BACK UP CIG"}</definedName>
    <definedName name="as" hidden="1">{#N/A,#N/A,FALSE,"BACK UP CIG"}</definedName>
    <definedName name="AS2DocOpenMode" hidden="1">"AS2DocumentEdit"</definedName>
    <definedName name="AS2HasNoAutoHeaderFooter" hidden="1">" "</definedName>
    <definedName name="AS2NamedRange" hidden="1">3</definedName>
    <definedName name="AS2ReportLS" hidden="1">1</definedName>
    <definedName name="AS2StaticLS" localSheetId="20" hidden="1">#REF!</definedName>
    <definedName name="AS2StaticLS" hidden="1">#REF!</definedName>
    <definedName name="AS2SyncStepLS" localSheetId="20">3</definedName>
    <definedName name="AS2SyncStepLS" hidden="1">0</definedName>
    <definedName name="AS2TaxWorkpaper" hidden="1">" "</definedName>
    <definedName name="AS2TickmarkLS" localSheetId="20" hidden="1">#REF!</definedName>
    <definedName name="AS2TickmarkLS" hidden="1">#REF!</definedName>
    <definedName name="AS2VersionLS" hidden="1">300</definedName>
    <definedName name="asa" localSheetId="12"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asa" localSheetId="20"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asa"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asas">#REF!,#REF!,#REF!,#REF!</definedName>
    <definedName name="ASD" localSheetId="12">#REF!</definedName>
    <definedName name="asd" localSheetId="20">#REF!,#REF!,#REF!,#REF!</definedName>
    <definedName name="ASD">#REF!</definedName>
    <definedName name="ASD_LEXTERNAL" localSheetId="20">#REF!</definedName>
    <definedName name="ASD_LEXTERNAL">#REF!</definedName>
    <definedName name="asda"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asda"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asda"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asdad" localSheetId="12" hidden="1">{#N/A,#N/A,FALSE,"MBR PCS";#N/A,#N/A,FALSE,"MBR CIG";#N/A,#N/A,FALSE,"MBR iDEN";#N/A,#N/A,FALSE,"MBR_FWT";#N/A,#N/A,FALSE,"MBR TOTAL"}</definedName>
    <definedName name="asdad" localSheetId="20" hidden="1">{#N/A,#N/A,FALSE,"MBR PCS";#N/A,#N/A,FALSE,"MBR CIG";#N/A,#N/A,FALSE,"MBR iDEN";#N/A,#N/A,FALSE,"MBR_FWT";#N/A,#N/A,FALSE,"MBR TOTAL"}</definedName>
    <definedName name="asdad" hidden="1">{#N/A,#N/A,FALSE,"MBR PCS";#N/A,#N/A,FALSE,"MBR CIG";#N/A,#N/A,FALSE,"MBR iDEN";#N/A,#N/A,FALSE,"MBR_FWT";#N/A,#N/A,FALSE,"MBR TOTAL"}</definedName>
    <definedName name="asdaf" localSheetId="12"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asdaf" localSheetId="20"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asdaf"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asdas" localSheetId="12" hidden="1">{#N/A,#N/A,TRUE,"Cover";#N/A,#N/A,TRUE,"Comments PCS";#N/A,#N/A,TRUE,"Comments CIG";#N/A,#N/A,TRUE,"Comments IDEN";#N/A,#N/A,TRUE,"BS PCS";#N/A,#N/A,TRUE,"BS CIG";#N/A,#N/A,TRUE,"BS IDEN";#N/A,#N/A,TRUE,"BS TOTAL";#N/A,#N/A,TRUE,"BS_ESG ";#N/A,#N/A,TRUE,"Balance SPS";#N/A,#N/A,TRUE,"BS_CORPORATE";#N/A,#N/A,TRUE,"P&amp;L PCS";#N/A,#N/A,TRUE,"P&amp;L FWT";#N/A,#N/A,TRUE,"P&amp;L CIG";#N/A,#N/A,TRUE,"P&amp;L IDEN";#N/A,#N/A,TRUE,"P&amp;L TOTAL";#N/A,#N/A,TRUE,"P&amp;L_SPS";#N/A,#N/A,TRUE,"P&amp;L_ESG";#N/A,#N/A,TRUE,"P&amp;L_CORP";#N/A,#N/A,TRUE,"Cash Flow PCS";#N/A,#N/A,TRUE,"Cash Flow CIG";#N/A,#N/A,TRUE,"Cash Flow IDEN";#N/A,#N/A,TRUE,"Cash Flow TOTAL";#N/A,#N/A,TRUE,"MBR PCS";#N/A,#N/A,TRUE,"MBR CIG";#N/A,#N/A,TRUE,"MBR iDEN";#N/A,#N/A,TRUE,"MBR_FWT";#N/A,#N/A,TRUE,"MBR TOTAL";#N/A,#N/A,TRUE,"Headcount_PCS ";#N/A,#N/A,TRUE,"Headcount CIG";#N/A,#N/A,TRUE,"Headcount iDEN";#N/A,#N/A,TRUE,"JAG PLANT TREND";#N/A,#N/A,TRUE,"FAB UN CSG ";#N/A,#N/A,TRUE,"FAB UN CIG";#N/A,#N/A,TRUE,"FAB UN PPG";#N/A,#N/A,TRUE,"FAB UN IDEN";#N/A,#N/A,TRUE,"FAB UN FWT";#N/A,#N/A,TRUE,"CSS MFG";#N/A,#N/A,TRUE,"CSS Distr";#N/A,#N/A,TRUE,"CSG 6-Up Charts";#N/A,#N/A,TRUE,"CIG MFG";#N/A,#N/A,TRUE,"IDEN MFG";#N/A,#N/A,TRUE,"IDEN 6-Up Charts  ";#N/A,#N/A,TRUE,"FWT MFG";#N/A,#N/A,TRUE,"FWT 6-Up Charts ";#N/A,#N/A,TRUE,"PCS Inventory";#N/A,#N/A,TRUE,"CIG Inventory";#N/A,#N/A,TRUE,"IDEN Inventory";#N/A,#N/A,TRUE,"FWT Inventory";#N/A,#N/A,TRUE,"CE JAG Inventory";#N/A,#N/A,TRUE,"Capital Expenditures";#N/A,#N/A,TRUE,"FM CSG";#N/A,#N/A,TRUE,"NSAD ASP CGS";#N/A,#N/A,TRUE,"FM CIG";#N/A,#N/A,TRUE,"NSAD ASP CIG";#N/A,#N/A,TRUE,"FM iDEN";#N/A,#N/A,TRUE,"NSAD IDEN";#N/A,#N/A,TRUE,"R&amp;D  Report";#N/A,#N/A,TRUE,"PCS Credit";#N/A,#N/A,TRUE,"PCS Mrg Analysis";#N/A,#N/A,TRUE,"Dpc Tango";#N/A,#N/A,TRUE,"Startac Analog";#N/A,#N/A,TRUE,"Mercury CDMA";#N/A,#N/A,TRUE,"Startac CDMA";#N/A,#N/A,TRUE,"Startac TDMA";#N/A,#N/A,TRUE,"Modulus TDMA";#N/A,#N/A,TRUE,"CIG Mrg Analysis";#N/A,#N/A,TRUE,"IDEN Mrg Analysis"}</definedName>
    <definedName name="asdas" localSheetId="20" hidden="1">{#N/A,#N/A,TRUE,"Cover";#N/A,#N/A,TRUE,"Comments PCS";#N/A,#N/A,TRUE,"Comments CIG";#N/A,#N/A,TRUE,"Comments IDEN";#N/A,#N/A,TRUE,"BS PCS";#N/A,#N/A,TRUE,"BS CIG";#N/A,#N/A,TRUE,"BS IDEN";#N/A,#N/A,TRUE,"BS TOTAL";#N/A,#N/A,TRUE,"BS_ESG ";#N/A,#N/A,TRUE,"Balance SPS";#N/A,#N/A,TRUE,"BS_CORPORATE";#N/A,#N/A,TRUE,"P&amp;L PCS";#N/A,#N/A,TRUE,"P&amp;L FWT";#N/A,#N/A,TRUE,"P&amp;L CIG";#N/A,#N/A,TRUE,"P&amp;L IDEN";#N/A,#N/A,TRUE,"P&amp;L TOTAL";#N/A,#N/A,TRUE,"P&amp;L_SPS";#N/A,#N/A,TRUE,"P&amp;L_ESG";#N/A,#N/A,TRUE,"P&amp;L_CORP";#N/A,#N/A,TRUE,"Cash Flow PCS";#N/A,#N/A,TRUE,"Cash Flow CIG";#N/A,#N/A,TRUE,"Cash Flow IDEN";#N/A,#N/A,TRUE,"Cash Flow TOTAL";#N/A,#N/A,TRUE,"MBR PCS";#N/A,#N/A,TRUE,"MBR CIG";#N/A,#N/A,TRUE,"MBR iDEN";#N/A,#N/A,TRUE,"MBR_FWT";#N/A,#N/A,TRUE,"MBR TOTAL";#N/A,#N/A,TRUE,"Headcount_PCS ";#N/A,#N/A,TRUE,"Headcount CIG";#N/A,#N/A,TRUE,"Headcount iDEN";#N/A,#N/A,TRUE,"JAG PLANT TREND";#N/A,#N/A,TRUE,"FAB UN CSG ";#N/A,#N/A,TRUE,"FAB UN CIG";#N/A,#N/A,TRUE,"FAB UN PPG";#N/A,#N/A,TRUE,"FAB UN IDEN";#N/A,#N/A,TRUE,"FAB UN FWT";#N/A,#N/A,TRUE,"CSS MFG";#N/A,#N/A,TRUE,"CSS Distr";#N/A,#N/A,TRUE,"CSG 6-Up Charts";#N/A,#N/A,TRUE,"CIG MFG";#N/A,#N/A,TRUE,"IDEN MFG";#N/A,#N/A,TRUE,"IDEN 6-Up Charts  ";#N/A,#N/A,TRUE,"FWT MFG";#N/A,#N/A,TRUE,"FWT 6-Up Charts ";#N/A,#N/A,TRUE,"PCS Inventory";#N/A,#N/A,TRUE,"CIG Inventory";#N/A,#N/A,TRUE,"IDEN Inventory";#N/A,#N/A,TRUE,"FWT Inventory";#N/A,#N/A,TRUE,"CE JAG Inventory";#N/A,#N/A,TRUE,"Capital Expenditures";#N/A,#N/A,TRUE,"FM CSG";#N/A,#N/A,TRUE,"NSAD ASP CGS";#N/A,#N/A,TRUE,"FM CIG";#N/A,#N/A,TRUE,"NSAD ASP CIG";#N/A,#N/A,TRUE,"FM iDEN";#N/A,#N/A,TRUE,"NSAD IDEN";#N/A,#N/A,TRUE,"R&amp;D  Report";#N/A,#N/A,TRUE,"PCS Credit";#N/A,#N/A,TRUE,"PCS Mrg Analysis";#N/A,#N/A,TRUE,"Dpc Tango";#N/A,#N/A,TRUE,"Startac Analog";#N/A,#N/A,TRUE,"Mercury CDMA";#N/A,#N/A,TRUE,"Startac CDMA";#N/A,#N/A,TRUE,"Startac TDMA";#N/A,#N/A,TRUE,"Modulus TDMA";#N/A,#N/A,TRUE,"CIG Mrg Analysis";#N/A,#N/A,TRUE,"IDEN Mrg Analysis"}</definedName>
    <definedName name="asdas" hidden="1">{#N/A,#N/A,TRUE,"Cover";#N/A,#N/A,TRUE,"Comments PCS";#N/A,#N/A,TRUE,"Comments CIG";#N/A,#N/A,TRUE,"Comments IDEN";#N/A,#N/A,TRUE,"BS PCS";#N/A,#N/A,TRUE,"BS CIG";#N/A,#N/A,TRUE,"BS IDEN";#N/A,#N/A,TRUE,"BS TOTAL";#N/A,#N/A,TRUE,"BS_ESG ";#N/A,#N/A,TRUE,"Balance SPS";#N/A,#N/A,TRUE,"BS_CORPORATE";#N/A,#N/A,TRUE,"P&amp;L PCS";#N/A,#N/A,TRUE,"P&amp;L FWT";#N/A,#N/A,TRUE,"P&amp;L CIG";#N/A,#N/A,TRUE,"P&amp;L IDEN";#N/A,#N/A,TRUE,"P&amp;L TOTAL";#N/A,#N/A,TRUE,"P&amp;L_SPS";#N/A,#N/A,TRUE,"P&amp;L_ESG";#N/A,#N/A,TRUE,"P&amp;L_CORP";#N/A,#N/A,TRUE,"Cash Flow PCS";#N/A,#N/A,TRUE,"Cash Flow CIG";#N/A,#N/A,TRUE,"Cash Flow IDEN";#N/A,#N/A,TRUE,"Cash Flow TOTAL";#N/A,#N/A,TRUE,"MBR PCS";#N/A,#N/A,TRUE,"MBR CIG";#N/A,#N/A,TRUE,"MBR iDEN";#N/A,#N/A,TRUE,"MBR_FWT";#N/A,#N/A,TRUE,"MBR TOTAL";#N/A,#N/A,TRUE,"Headcount_PCS ";#N/A,#N/A,TRUE,"Headcount CIG";#N/A,#N/A,TRUE,"Headcount iDEN";#N/A,#N/A,TRUE,"JAG PLANT TREND";#N/A,#N/A,TRUE,"FAB UN CSG ";#N/A,#N/A,TRUE,"FAB UN CIG";#N/A,#N/A,TRUE,"FAB UN PPG";#N/A,#N/A,TRUE,"FAB UN IDEN";#N/A,#N/A,TRUE,"FAB UN FWT";#N/A,#N/A,TRUE,"CSS MFG";#N/A,#N/A,TRUE,"CSS Distr";#N/A,#N/A,TRUE,"CSG 6-Up Charts";#N/A,#N/A,TRUE,"CIG MFG";#N/A,#N/A,TRUE,"IDEN MFG";#N/A,#N/A,TRUE,"IDEN 6-Up Charts  ";#N/A,#N/A,TRUE,"FWT MFG";#N/A,#N/A,TRUE,"FWT 6-Up Charts ";#N/A,#N/A,TRUE,"PCS Inventory";#N/A,#N/A,TRUE,"CIG Inventory";#N/A,#N/A,TRUE,"IDEN Inventory";#N/A,#N/A,TRUE,"FWT Inventory";#N/A,#N/A,TRUE,"CE JAG Inventory";#N/A,#N/A,TRUE,"Capital Expenditures";#N/A,#N/A,TRUE,"FM CSG";#N/A,#N/A,TRUE,"NSAD ASP CGS";#N/A,#N/A,TRUE,"FM CIG";#N/A,#N/A,TRUE,"NSAD ASP CIG";#N/A,#N/A,TRUE,"FM iDEN";#N/A,#N/A,TRUE,"NSAD IDEN";#N/A,#N/A,TRUE,"R&amp;D  Report";#N/A,#N/A,TRUE,"PCS Credit";#N/A,#N/A,TRUE,"PCS Mrg Analysis";#N/A,#N/A,TRUE,"Dpc Tango";#N/A,#N/A,TRUE,"Startac Analog";#N/A,#N/A,TRUE,"Mercury CDMA";#N/A,#N/A,TRUE,"Startac CDMA";#N/A,#N/A,TRUE,"Startac TDMA";#N/A,#N/A,TRUE,"Modulus TDMA";#N/A,#N/A,TRUE,"CIG Mrg Analysis";#N/A,#N/A,TRUE,"IDEN Mrg Analysis"}</definedName>
    <definedName name="asdasd" localSheetId="12" hidden="1">{#N/A,#N/A,FALSE,"Cover";#N/A,#N/A,FALSE,"Comments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name="asdasd" localSheetId="20" hidden="1">{#N/A,#N/A,FALSE,"Cover";#N/A,#N/A,FALSE,"Comments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name="asdasd" hidden="1">{#N/A,#N/A,FALSE,"Cover";#N/A,#N/A,FALSE,"Comments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name="asdasdas" localSheetId="12" hidden="1">{#N/A,#N/A,FALSE,"Headcount_PCS ";#N/A,#N/A,FALSE,"Headcount CIG";#N/A,#N/A,FALSE,"Headcount iDEN";#N/A,#N/A,FALSE,"JAG PLANT TREND"}</definedName>
    <definedName name="asdasdas" localSheetId="20" hidden="1">{#N/A,#N/A,FALSE,"Headcount_PCS ";#N/A,#N/A,FALSE,"Headcount CIG";#N/A,#N/A,FALSE,"Headcount iDEN";#N/A,#N/A,FALSE,"JAG PLANT TREND"}</definedName>
    <definedName name="asdasdas" hidden="1">{#N/A,#N/A,FALSE,"Headcount_PCS ";#N/A,#N/A,FALSE,"Headcount CIG";#N/A,#N/A,FALSE,"Headcount iDEN";#N/A,#N/A,FALSE,"JAG PLANT TREND"}</definedName>
    <definedName name="asdd" hidden="1">{2;#N/A;"R13C16:R17C16";#N/A;"R13C14:R17C15";FALSE;FALSE;FALSE;95;#N/A;#N/A;"R13C19";#N/A;FALSE;FALSE;FALSE;FALSE;#N/A;"";#N/A;FALSE;"";"";#N/A;#N/A;#N/A}</definedName>
    <definedName name="ASDF" localSheetId="12" hidden="1">{TRUE,TRUE,-1.25,-15.5,604.5,343.5,FALSE,FALSE,TRUE,TRUE,0,1,2,1,13,1,4,4,TRUE,TRUE,3,TRUE,1,TRUE,80,"Swvu.qtr._.for._.IR.","ACwvu.qtr._.for._.IR.",#N/A,FALSE,FALSE,0.65,0.5,1.25,1,2,"","",TRUE,FALSE,FALSE,FALSE,1,#N/A,1,1,"=R1C1:R33C11",FALSE,#N/A,#N/A,FALSE,FALSE,FALSE,1,#N/A,#N/A,FALSE,FALSE,TRUE,TRUE,TRUE}</definedName>
    <definedName name="asdf" localSheetId="20">#REF!,#REF!,#REF!,#REF!</definedName>
    <definedName name="ASDF" hidden="1">{TRUE,TRUE,-1.25,-15.5,604.5,343.5,FALSE,FALSE,TRUE,TRUE,0,1,2,1,13,1,4,4,TRUE,TRUE,3,TRUE,1,TRUE,80,"Swvu.qtr._.for._.IR.","ACwvu.qtr._.for._.IR.",#N/A,FALSE,FALSE,0.65,0.5,1.25,1,2,"","",TRUE,FALSE,FALSE,FALSE,1,#N/A,1,1,"=R1C1:R33C11",FALSE,#N/A,#N/A,FALSE,FALSE,FALSE,1,#N/A,#N/A,FALSE,FALSE,TRUE,TRUE,TRUE}</definedName>
    <definedName name="asdfadsf" localSheetId="12" hidden="1">{TRUE,TRUE,-1.25,-15.5,604.5,343.5,FALSE,FALSE,TRUE,TRUE,0,1,2,1,13,1,4,4,TRUE,TRUE,3,TRUE,1,TRUE,80,"Swvu.qtr._.for._.IR.","ACwvu.qtr._.for._.IR.",#N/A,FALSE,FALSE,0.65,0.5,1.25,1,2,"","",TRUE,FALSE,FALSE,FALSE,1,#N/A,1,1,"=R1C1:R33C11",FALSE,#N/A,#N/A,FALSE,FALSE,FALSE,1,#N/A,#N/A,FALSE,FALSE,TRUE,TRUE,TRUE}</definedName>
    <definedName name="asdfadsf" localSheetId="20" hidden="1">{TRUE,TRUE,-1.25,-15.5,604.5,343.5,FALSE,FALSE,TRUE,TRUE,0,1,2,1,13,1,4,4,TRUE,TRUE,3,TRUE,1,TRUE,80,"Swvu.qtr._.for._.IR.","ACwvu.qtr._.for._.IR.",#N/A,FALSE,FALSE,0.65,0.5,1.25,1,2,"","",TRUE,FALSE,FALSE,FALSE,1,#N/A,1,1,"=R1C1:R33C11",FALSE,#N/A,#N/A,FALSE,FALSE,FALSE,1,#N/A,#N/A,FALSE,FALSE,TRUE,TRUE,TRUE}</definedName>
    <definedName name="asdfadsf" hidden="1">{TRUE,TRUE,-1.25,-15.5,604.5,343.5,FALSE,FALSE,TRUE,TRUE,0,1,2,1,13,1,4,4,TRUE,TRUE,3,TRUE,1,TRUE,80,"Swvu.qtr._.for._.IR.","ACwvu.qtr._.for._.IR.",#N/A,FALSE,FALSE,0.65,0.5,1.25,1,2,"","",TRUE,FALSE,FALSE,FALSE,1,#N/A,1,1,"=R1C1:R33C11",FALSE,#N/A,#N/A,FALSE,FALSE,FALSE,1,#N/A,#N/A,FALSE,FALSE,TRUE,TRUE,TRUE}</definedName>
    <definedName name="asdfsd" localSheetId="12" hidden="1">{#N/A,#N/A,FALSE,"Aging Summary";#N/A,#N/A,FALSE,"Ratio Analysis";#N/A,#N/A,FALSE,"Test 120 Day Accts";#N/A,#N/A,FALSE,"Tickmarks"}</definedName>
    <definedName name="asdfsd" localSheetId="20" hidden="1">{#N/A,#N/A,FALSE,"Aging Summary";#N/A,#N/A,FALSE,"Ratio Analysis";#N/A,#N/A,FALSE,"Test 120 Day Accts";#N/A,#N/A,FALSE,"Tickmarks"}</definedName>
    <definedName name="asdfsd" hidden="1">{#N/A,#N/A,FALSE,"Aging Summary";#N/A,#N/A,FALSE,"Ratio Analysis";#N/A,#N/A,FALSE,"Test 120 Day Accts";#N/A,#N/A,FALSE,"Tickmarks"}</definedName>
    <definedName name="asdfsdaf" hidden="1">{0;0;0;0;0;0;0;0;0;0;0;0;0;0;0;0;0;0;0;0;0;0;0;0;0;0}</definedName>
    <definedName name="asdgasd" localSheetId="12" hidden="1">{#N/A,#N/A,FALSE,"BS_ESG ";#N/A,#N/A,FALSE,"P&amp;L_ESG"}</definedName>
    <definedName name="asdgasd" localSheetId="20" hidden="1">{#N/A,#N/A,FALSE,"BS_ESG ";#N/A,#N/A,FALSE,"P&amp;L_ESG"}</definedName>
    <definedName name="asdgasd" hidden="1">{#N/A,#N/A,FALSE,"BS_ESG ";#N/A,#N/A,FALSE,"P&amp;L_ESG"}</definedName>
    <definedName name="asdgsadg" hidden="1">{"1999 Cash Budget",#N/A,FALSE,"99 Cash";"1999 Cash Budget YTD",#N/A,FALSE,"99 Cash";"1999 Cash Actual/Forcast",#N/A,FALSE,"99 Cash";"1999 Cash Actual/Forcast YTD",#N/A,FALSE,"99 Cash"}</definedName>
    <definedName name="asdifu9wwje9a" hidden="1">{0;0;0;0;0;0;0;0;0;0;0;0;0;0;0;0;0;0;0;0;0;0;0;0;0;0}</definedName>
    <definedName name="asdifuw9jc9e" hidden="1">{0,0,0,0}</definedName>
    <definedName name="asdrwer" hidden="1">{"12 months",#N/A,FALSE,"Hourly"}</definedName>
    <definedName name="asdtrse" hidden="1">{"SEP",#N/A,FALSE,"SEP"}</definedName>
    <definedName name="aserf" localSheetId="12" hidden="1">{"Summary Schedule",#N/A,FALSE,"Sheet1";"Divisional Support",#N/A,FALSE,"Sheet2";"Corporate Support",#N/A,FALSE,"Sheet3"}</definedName>
    <definedName name="aserf" localSheetId="20" hidden="1">{"Summary Schedule",#N/A,FALSE,"Sheet1";"Divisional Support",#N/A,FALSE,"Sheet2";"Corporate Support",#N/A,FALSE,"Sheet3"}</definedName>
    <definedName name="aserf" hidden="1">{"Summary Schedule",#N/A,FALSE,"Sheet1";"Divisional Support",#N/A,FALSE,"Sheet2";"Corporate Support",#N/A,FALSE,"Sheet3"}</definedName>
    <definedName name="asfda" localSheetId="12" hidden="1">{#N/A,#N/A,FALSE,"Cover";#N/A,#N/A,FALSE,"General Assumptions";#N/A,#N/A,FALSE,"Comments CIG";#N/A,#N/A,FALSE,"BS CIG";#N/A,#N/A,FALSE,"P&amp;L CIG";#N/A,#N/A,FALSE,"Cash Flow CIG";#N/A,#N/A,FALSE,"MBR CIG";#N/A,#N/A,FALSE,"Headcount - CIG";#N/A,#N/A,FALSE,"CIG MFG";#N/A,#N/A,FALSE,"CIG Inventory";#N/A,#N/A,FALSE,"Capital CIG"}</definedName>
    <definedName name="asfda" localSheetId="20" hidden="1">{#N/A,#N/A,FALSE,"Cover";#N/A,#N/A,FALSE,"General Assumptions";#N/A,#N/A,FALSE,"Comments CIG";#N/A,#N/A,FALSE,"BS CIG";#N/A,#N/A,FALSE,"P&amp;L CIG";#N/A,#N/A,FALSE,"Cash Flow CIG";#N/A,#N/A,FALSE,"MBR CIG";#N/A,#N/A,FALSE,"Headcount - CIG";#N/A,#N/A,FALSE,"CIG MFG";#N/A,#N/A,FALSE,"CIG Inventory";#N/A,#N/A,FALSE,"Capital CIG"}</definedName>
    <definedName name="asfda" hidden="1">{#N/A,#N/A,FALSE,"Cover";#N/A,#N/A,FALSE,"General Assumptions";#N/A,#N/A,FALSE,"Comments CIG";#N/A,#N/A,FALSE,"BS CIG";#N/A,#N/A,FALSE,"P&amp;L CIG";#N/A,#N/A,FALSE,"Cash Flow CIG";#N/A,#N/A,FALSE,"MBR CIG";#N/A,#N/A,FALSE,"Headcount - CIG";#N/A,#N/A,FALSE,"CIG MFG";#N/A,#N/A,FALSE,"CIG Inventory";#N/A,#N/A,FALSE,"Capital CIG"}</definedName>
    <definedName name="asfdasdf" hidden="1">{"SEP",#N/A,FALSE,"SEP"}</definedName>
    <definedName name="asfgabvf" hidden="1">{"SEP",#N/A,FALSE,"SEP"}</definedName>
    <definedName name="ASH">#REF!</definedName>
    <definedName name="Ash_Disposal____ton" localSheetId="20">#REF!</definedName>
    <definedName name="Ash_Disposal____ton">#N/A</definedName>
    <definedName name="Ash_Generation_Rate__tons_MWH" localSheetId="20">#REF!</definedName>
    <definedName name="Ash_Generation_Rate__tons_MWH">#N/A</definedName>
    <definedName name="asjkdhfakljdshflkjafhlkjafdshkjds" hidden="1">{0,#N/A,FALSE,0;0,#N/A,FALSE,0;0,#N/A,FALSE,0;0,#N/A,FALSE,0}</definedName>
    <definedName name="askjdflaskjfda" hidden="1">{0,#N/A,FALSE,0;0,#N/A,FALSE,0;0,#N/A,FALSE,0;0,#N/A,FALSE,0}</definedName>
    <definedName name="askjdnfalksdjnflkadsjnfkasjdnflksajn" hidden="1">{0,#N/A,FALSE,0;0,#N/A,FALSE,0;0,#N/A,FALSE,0;0,#N/A,FALSE,0}</definedName>
    <definedName name="asrerwqar" hidden="1">{"group detail",#N/A,FALSE,"Hourly Detail"}</definedName>
    <definedName name="asrewwe" hidden="1">{"monthly",#N/A,FALSE,"Monthly"}</definedName>
    <definedName name="Asset_Acquisition">#REF!</definedName>
    <definedName name="Asset_Write_up_Period" localSheetId="20">#REF!</definedName>
    <definedName name="Asset_Write_up_Period">#N/A</definedName>
    <definedName name="ASSETS">#REF!</definedName>
    <definedName name="assssss" localSheetId="12" hidden="1">{"Summary Schedule",#N/A,FALSE,"Sheet1";"Divisional Support",#N/A,FALSE,"Sheet2";"Corporate Support",#N/A,FALSE,"Sheet3"}</definedName>
    <definedName name="assssss" localSheetId="20" hidden="1">{"Summary Schedule",#N/A,FALSE,"Sheet1";"Divisional Support",#N/A,FALSE,"Sheet2";"Corporate Support",#N/A,FALSE,"Sheet3"}</definedName>
    <definedName name="assssss" hidden="1">{"Summary Schedule",#N/A,FALSE,"Sheet1";"Divisional Support",#N/A,FALSE,"Sheet2";"Corporate Support",#N/A,FALSE,"Sheet3"}</definedName>
    <definedName name="assum">#REF!</definedName>
    <definedName name="ASSUME" localSheetId="20">#REF!</definedName>
    <definedName name="ASSUME">#N/A</definedName>
    <definedName name="Assumed_Equity_Return">#REF!</definedName>
    <definedName name="assump">#REF!</definedName>
    <definedName name="Assumptions">#REF!</definedName>
    <definedName name="assumptions97">#REF!</definedName>
    <definedName name="assumptions98">#REF!</definedName>
    <definedName name="assumptions99">#REF!</definedName>
    <definedName name="astrhhjgf">#REF!</definedName>
    <definedName name="asum1">#REF!</definedName>
    <definedName name="asum2">#REF!</definedName>
    <definedName name="ASUM3">#REF!</definedName>
    <definedName name="At_Closing_International_Sale" localSheetId="20">#REF!</definedName>
    <definedName name="At_Closing_International_Sale">#N/A</definedName>
    <definedName name="ATAX">#REF!</definedName>
    <definedName name="ATB_TargetDescription1" hidden="1">"AmWind 6.639 Seek Spread"</definedName>
    <definedName name="ATB_TargetDescription2" hidden="1">"WindFund 6.876 Seek Spread"</definedName>
    <definedName name="ATB_TargetToValue1" hidden="1">0</definedName>
    <definedName name="ATB_TargetToValue2" hidden="1">0</definedName>
    <definedName name="ATCFWBH">#REF!</definedName>
    <definedName name="ATCFWOBH">#REF!</definedName>
    <definedName name="atpr" localSheetId="12" hidden="1">{"EXCELHLP.HLP!1802";5;10;5;10;13;13;13;8;5;5;10;14;13;13;13;13;5;10;14;13;5;10;1;2;24}</definedName>
    <definedName name="atpr" localSheetId="20" hidden="1">{"EXCELHLP.HLP!1802";5;10;5;10;13;13;13;8;5;5;10;14;13;13;13;13;5;10;14;13;5;10;1;2;24}</definedName>
    <definedName name="atpr" hidden="1">{"EXCELHLP.HLP!1802";5;10;5;10;13;13;13;8;5;5;10;14;13;13;13;13;5;10;14;13;5;10;1;2;24}</definedName>
    <definedName name="atr" hidden="1">{"group detail",#N/A,FALSE,"Hourly Detail"}</definedName>
    <definedName name="ATRR_Percent_Assigned">#REF!</definedName>
    <definedName name="atvi">#REF!</definedName>
    <definedName name="atvi1">#REF!</definedName>
    <definedName name="ATXQAVersion" hidden="1">2</definedName>
    <definedName name="Audit_Fee">#REF!</definedName>
    <definedName name="aug" localSheetId="20">#REF!</definedName>
    <definedName name="AUG">#N/A</definedName>
    <definedName name="AutoDestruct.AutoDestruct">#REF!</definedName>
    <definedName name="AUX" localSheetId="20">#REF!</definedName>
    <definedName name="AUX">#N/A</definedName>
    <definedName name="avail">#REF!</definedName>
    <definedName name="AVAIL_1">#REF!</definedName>
    <definedName name="AVAIL_2">#REF!</definedName>
    <definedName name="AVAIL_POST_COD">#REF!</definedName>
    <definedName name="AVAIL_POST_COD_1">#REF!</definedName>
    <definedName name="AVAIL_POST_COD_2">#REF!</definedName>
    <definedName name="AVAILABILITY" localSheetId="20">#REF!</definedName>
    <definedName name="AVAILABILITY">#N/A</definedName>
    <definedName name="Average_EBITDA_Exit_Multiple" localSheetId="20">#REF!</definedName>
    <definedName name="Average_EBITDA_Exit_Multiple">#N/A</definedName>
    <definedName name="AverageBasicSusbcriber">#REF!</definedName>
    <definedName name="AverageDaysInventory">#REF!</definedName>
    <definedName name="AverageDaysPayable">#REF!</definedName>
    <definedName name="AverageDSO">#REF!</definedName>
    <definedName name="AverageInvTurns">#REF!</definedName>
    <definedName name="AverageNWC">#REF!</definedName>
    <definedName name="AVG">#N/A</definedName>
    <definedName name="awer">#REF!</definedName>
    <definedName name="awerawer" hidden="1">{"monthly",#N/A,FALSE,"Monthly"}</definedName>
    <definedName name="awvrevrf"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awvrevrf"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awvrevrf"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awvrevrf_1"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awvrevrf_1"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awvrevrf_1"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awvrevrf_2"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awvrevrf_2"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awvrevrf_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awvrevrf_3"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awvrevrf_3"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awvrevrf_3"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awvrevrf_4"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awvrevrf_4"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awvrevrf_4"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awvrevrf_5"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awvrevrf_5"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awvrevrf_5"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AxesFormat">#REF!</definedName>
    <definedName name="AZDENOM">#REF!</definedName>
    <definedName name="AZFACTOR">#REF!</definedName>
    <definedName name="Azle_Outlet_Mcf">#REF!</definedName>
    <definedName name="Azle_Outlet_MMBtu">#REF!</definedName>
    <definedName name="AZNUMER">#REF!</definedName>
    <definedName name="B" localSheetId="20">#REF!</definedName>
    <definedName name="B">#REF!</definedName>
    <definedName name="B_">#REF!</definedName>
    <definedName name="B_1">#REF!</definedName>
    <definedName name="B_2">#REF!</definedName>
    <definedName name="B_3">#REF!</definedName>
    <definedName name="BackFromCompanySelector">#REF!</definedName>
    <definedName name="BackFromItemSelect">#REF!</definedName>
    <definedName name="BadErrMsg" localSheetId="20">#REF!</definedName>
    <definedName name="BadErrMsg">#REF!</definedName>
    <definedName name="baird">#REF!</definedName>
    <definedName name="BAL" localSheetId="20">#REF!</definedName>
    <definedName name="BAL">#N/A</definedName>
    <definedName name="Bal_sheet" localSheetId="20">#REF!</definedName>
    <definedName name="Bal_sheet">#REF!</definedName>
    <definedName name="BALANCE" localSheetId="20">#REF!</definedName>
    <definedName name="BALANCE">#REF!</definedName>
    <definedName name="Balance_Sheet" localSheetId="20">#REF!</definedName>
    <definedName name="Balance_Sheet">#REF!</definedName>
    <definedName name="Balances" localSheetId="20">#REF!</definedName>
    <definedName name="Balances">#REF!</definedName>
    <definedName name="balancesheet" localSheetId="20">#REF!</definedName>
    <definedName name="BalanceSheet">#REF!</definedName>
    <definedName name="BALSHT">#REF!</definedName>
    <definedName name="Bank">#REF!</definedName>
    <definedName name="Bank_Debt_U_W_Spread" localSheetId="20">#REF!</definedName>
    <definedName name="Bank_Debt_U_W_Spread">#N/A</definedName>
    <definedName name="bankdebt">#REF!</definedName>
    <definedName name="banking123">#REF!</definedName>
    <definedName name="Base_Rate">#REF!</definedName>
    <definedName name="BaseYear" localSheetId="20">#REF!</definedName>
    <definedName name="BaseYear">#REF!</definedName>
    <definedName name="basis_2x16">#REF!</definedName>
    <definedName name="basis_7x8">#REF!</definedName>
    <definedName name="BASIS_OF_DATA">#REF!</definedName>
    <definedName name="Basis_Points">#REF!</definedName>
    <definedName name="BasisPointCor">#REF!</definedName>
    <definedName name="BatchPlant_Qty" localSheetId="20">#REF!</definedName>
    <definedName name="BatchPlant_Qty">#REF!</definedName>
    <definedName name="bayatxinc">#REF!</definedName>
    <definedName name="BB" localSheetId="12"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BB" localSheetId="20"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BB"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bbb" localSheetId="12" hidden="1">{#N/A,#N/A,FALSE,"O&amp;M by processes";#N/A,#N/A,FALSE,"Elec Act vs Bud";#N/A,#N/A,FALSE,"G&amp;A";#N/A,#N/A,FALSE,"BGS";#N/A,#N/A,FALSE,"Res Cost"}</definedName>
    <definedName name="bbb" localSheetId="15" hidden="1">{#N/A,#N/A,FALSE,"O&amp;M by processes";#N/A,#N/A,FALSE,"Elec Act vs Bud";#N/A,#N/A,FALSE,"G&amp;A";#N/A,#N/A,FALSE,"BGS";#N/A,#N/A,FALSE,"Res Cost"}</definedName>
    <definedName name="bbb" localSheetId="20" hidden="1">{#N/A,#N/A,FALSE,"O&amp;M by processes";#N/A,#N/A,FALSE,"Elec Act vs Bud";#N/A,#N/A,FALSE,"G&amp;A";#N/A,#N/A,FALSE,"BGS";#N/A,#N/A,FALSE,"Res Cost"}</definedName>
    <definedName name="bbb" hidden="1">{#N/A,#N/A,FALSE,"O&amp;M by processes";#N/A,#N/A,FALSE,"Elec Act vs Bud";#N/A,#N/A,FALSE,"G&amp;A";#N/A,#N/A,FALSE,"BGS";#N/A,#N/A,FALSE,"Res Cost"}</definedName>
    <definedName name="bbbb" localSheetId="12" hidden="1">{#N/A,#N/A,FALSE,"O&amp;M by processes";#N/A,#N/A,FALSE,"Elec Act vs Bud";#N/A,#N/A,FALSE,"G&amp;A";#N/A,#N/A,FALSE,"BGS";#N/A,#N/A,FALSE,"Res Cost"}</definedName>
    <definedName name="bbbb" localSheetId="15" hidden="1">{#N/A,#N/A,FALSE,"O&amp;M by processes";#N/A,#N/A,FALSE,"Elec Act vs Bud";#N/A,#N/A,FALSE,"G&amp;A";#N/A,#N/A,FALSE,"BGS";#N/A,#N/A,FALSE,"Res Cost"}</definedName>
    <definedName name="bbbb" localSheetId="20" hidden="1">{#N/A,#N/A,FALSE,"O&amp;M by processes";#N/A,#N/A,FALSE,"Elec Act vs Bud";#N/A,#N/A,FALSE,"G&amp;A";#N/A,#N/A,FALSE,"BGS";#N/A,#N/A,FALSE,"Res Cost"}</definedName>
    <definedName name="bbbb" hidden="1">{#N/A,#N/A,FALSE,"O&amp;M by processes";#N/A,#N/A,FALSE,"Elec Act vs Bud";#N/A,#N/A,FALSE,"G&amp;A";#N/A,#N/A,FALSE,"BGS";#N/A,#N/A,FALSE,"Res Cost"}</definedName>
    <definedName name="bbbbb" localSheetId="12" hidden="1">{#N/A,#N/A,FALSE,"O&amp;M by processes";#N/A,#N/A,FALSE,"Elec Act vs Bud";#N/A,#N/A,FALSE,"G&amp;A";#N/A,#N/A,FALSE,"BGS";#N/A,#N/A,FALSE,"Res Cost"}</definedName>
    <definedName name="bbbbb" localSheetId="15" hidden="1">{#N/A,#N/A,FALSE,"O&amp;M by processes";#N/A,#N/A,FALSE,"Elec Act vs Bud";#N/A,#N/A,FALSE,"G&amp;A";#N/A,#N/A,FALSE,"BGS";#N/A,#N/A,FALSE,"Res Cost"}</definedName>
    <definedName name="bbbbb" localSheetId="20" hidden="1">{"Income Budget",#N/A,FALSE,"98 Income";"Running GAAP Budget Income",#N/A,FALSE,"98 Income";"GAAP Actual",#N/A,FALSE,"98 Income";"GAAP Varinance",#N/A,FALSE,"98 Income"}</definedName>
    <definedName name="bbbbb" hidden="1">{#N/A,#N/A,FALSE,"O&amp;M by processes";#N/A,#N/A,FALSE,"Elec Act vs Bud";#N/A,#N/A,FALSE,"G&amp;A";#N/A,#N/A,FALSE,"BGS";#N/A,#N/A,FALSE,"Res Cost"}</definedName>
    <definedName name="bbbbbb" localSheetId="12" hidden="1">{#N/A,#N/A,FALSE,"Title Page";#N/A,#N/A,FALSE,"Conclusions";#N/A,#N/A,FALSE,"Assum.";#N/A,#N/A,FALSE,"Sun  DCF-WC-Dep";#N/A,#N/A,FALSE,"MarketValue";#N/A,#N/A,FALSE,"BalSheet";#N/A,#N/A,FALSE,"WACC";#N/A,#N/A,FALSE,"PC+ Info.";#N/A,#N/A,FALSE,"PC+Info_2"}</definedName>
    <definedName name="bbbbbb" localSheetId="20" hidden="1">{#N/A,#N/A,FALSE,"Title Page";#N/A,#N/A,FALSE,"Conclusions";#N/A,#N/A,FALSE,"Assum.";#N/A,#N/A,FALSE,"Sun  DCF-WC-Dep";#N/A,#N/A,FALSE,"MarketValue";#N/A,#N/A,FALSE,"BalSheet";#N/A,#N/A,FALSE,"WACC";#N/A,#N/A,FALSE,"PC+ Info.";#N/A,#N/A,FALSE,"PC+Info_2"}</definedName>
    <definedName name="bbbbbb" hidden="1">{#N/A,#N/A,FALSE,"Title Page";#N/A,#N/A,FALSE,"Conclusions";#N/A,#N/A,FALSE,"Assum.";#N/A,#N/A,FALSE,"Sun  DCF-WC-Dep";#N/A,#N/A,FALSE,"MarketValue";#N/A,#N/A,FALSE,"BalSheet";#N/A,#N/A,FALSE,"WACC";#N/A,#N/A,FALSE,"PC+ Info.";#N/A,#N/A,FALSE,"PC+Info_2"}</definedName>
    <definedName name="bbc" localSheetId="12" hidden="1">{#N/A,#N/A,FALSE,"O&amp;M by processes";#N/A,#N/A,FALSE,"Elec Act vs Bud";#N/A,#N/A,FALSE,"G&amp;A";#N/A,#N/A,FALSE,"BGS";#N/A,#N/A,FALSE,"Res Cost"}</definedName>
    <definedName name="bbc" localSheetId="15" hidden="1">{#N/A,#N/A,FALSE,"O&amp;M by processes";#N/A,#N/A,FALSE,"Elec Act vs Bud";#N/A,#N/A,FALSE,"G&amp;A";#N/A,#N/A,FALSE,"BGS";#N/A,#N/A,FALSE,"Res Cost"}</definedName>
    <definedName name="bbc" localSheetId="20" hidden="1">{#N/A,#N/A,FALSE,"O&amp;M by processes";#N/A,#N/A,FALSE,"Elec Act vs Bud";#N/A,#N/A,FALSE,"G&amp;A";#N/A,#N/A,FALSE,"BGS";#N/A,#N/A,FALSE,"Res Cost"}</definedName>
    <definedName name="bbc" hidden="1">{#N/A,#N/A,FALSE,"O&amp;M by processes";#N/A,#N/A,FALSE,"Elec Act vs Bud";#N/A,#N/A,FALSE,"G&amp;A";#N/A,#N/A,FALSE,"BGS";#N/A,#N/A,FALSE,"Res Cost"}</definedName>
    <definedName name="BBI">#REF!</definedName>
    <definedName name="BCF_ConsLIN">#REF!</definedName>
    <definedName name="bcoeff">#REF!</definedName>
    <definedName name="bDown">#REF!</definedName>
    <definedName name="beachheads">#REF!</definedName>
    <definedName name="Bearing">#REF!</definedName>
    <definedName name="Bearing_Pressure">#REF!</definedName>
    <definedName name="BearSearnsHeading">#REF!</definedName>
    <definedName name="Beauregard">"Check Box 1"</definedName>
    <definedName name="Because" localSheetId="12" hidden="1">{#N/A,#N/A,TRUE,"TOTAL DISTRIBUTION";#N/A,#N/A,TRUE,"SOUTH";#N/A,#N/A,TRUE,"NORTHEAST";#N/A,#N/A,TRUE,"WEST"}</definedName>
    <definedName name="Because" localSheetId="20" hidden="1">{#N/A,#N/A,TRUE,"TOTAL DISTRIBUTION";#N/A,#N/A,TRUE,"SOUTH";#N/A,#N/A,TRUE,"NORTHEAST";#N/A,#N/A,TRUE,"WEST"}</definedName>
    <definedName name="Because" hidden="1">{#N/A,#N/A,TRUE,"TOTAL DISTRIBUTION";#N/A,#N/A,TRUE,"SOUTH";#N/A,#N/A,TRUE,"NORTHEAST";#N/A,#N/A,TRUE,"WEST"}</definedName>
    <definedName name="beg_CWIP">#REF!</definedName>
    <definedName name="begdate" localSheetId="20">#REF!</definedName>
    <definedName name="begdate">#N/A</definedName>
    <definedName name="BeginDateOut">#REF!</definedName>
    <definedName name="BeginDateSet">#REF!</definedName>
    <definedName name="below">OFFSET(!A1,1,0)</definedName>
    <definedName name="benchmarks">#REF!</definedName>
    <definedName name="Benefit">#REF!</definedName>
    <definedName name="BENEFITS">#REF!</definedName>
    <definedName name="Bengal3_EPS_DataTable_Horizontal">#REF!</definedName>
    <definedName name="Bengal3_EPS_DataTable_Vertical">#REF!</definedName>
    <definedName name="BEPT93">#REF!</definedName>
    <definedName name="BEPT94">#REF!</definedName>
    <definedName name="BEPT95">#REF!</definedName>
    <definedName name="BEx0017DGUEDPCFJUPUZOOLJCS2B" hidden="1">#REF!</definedName>
    <definedName name="BEx001CNWHJ5RULCSFM36ZCGJ1UH" hidden="1">#REF!</definedName>
    <definedName name="BEx004791UAJIJSN57OT7YBLNP82" hidden="1">#REF!</definedName>
    <definedName name="BEx008P2NVFDLBHL7IZ5WTMVOQ1F" hidden="1">#REF!</definedName>
    <definedName name="BEx009G00IN0JUIAQ4WE9NHTMQE2" hidden="1">#REF!</definedName>
    <definedName name="BEx00DXTY2JDVGWQKV8H7FG4SV30" hidden="1">#REF!</definedName>
    <definedName name="BEx00GHLTYRH5N2S6P78YW1CD30N" hidden="1">#REF!</definedName>
    <definedName name="BEx00JC31DY11L45SEU4B10BIN6W" hidden="1">#REF!</definedName>
    <definedName name="BEx00KZHZBHP3TDV1YMX4B19B95O" hidden="1">#REF!</definedName>
    <definedName name="BEx00MBY8XXUOHIZ4LHXHPD7WYD5" hidden="1">#REF!</definedName>
    <definedName name="BEx01HY6E3GJ66ABU5ABN26V6Q13" hidden="1">#REF!</definedName>
    <definedName name="BEx01PW5YQKEGAR8JDDI5OARYXDF" hidden="1">#REF!</definedName>
    <definedName name="BEx01XJ94SHJ1YQ7ORPW0RQGKI2H" hidden="1">#REF!</definedName>
    <definedName name="BEx02Q08R9G839Q4RFGG9026C7PX" hidden="1">#REF!</definedName>
    <definedName name="BEx02SEL3Z1QWGAHXDPUA9WLTTPS" hidden="1">#REF!</definedName>
    <definedName name="BEx02Y3KJZH5BGDM9QEZ1PVVI114" hidden="1">#REF!</definedName>
    <definedName name="BEx0313GRLLASDTVPW5DHTXHE74M" hidden="1">#REF!</definedName>
    <definedName name="BEx1F0SOZ3H5XUHXD7O01TCR8T6J" hidden="1">#REF!</definedName>
    <definedName name="BEx1F9HL824UCNCVZ2U62J4KZCX8" hidden="1">#REF!</definedName>
    <definedName name="BEx1FEVSJKTI1Q1Z874QZVFSJSVA" hidden="1">#REF!</definedName>
    <definedName name="BEx1FGDRUHHLI1GBHELT4PK0LY4V" hidden="1">#REF!</definedName>
    <definedName name="BEx1FJZ7GKO99IYTP6GGGF7EUL3Z" hidden="1">#REF!</definedName>
    <definedName name="BEx1FZV2CM77TBH1R6YYV9P06KA2" hidden="1">#REF!</definedName>
    <definedName name="BEx1G59AY8195JTUM6P18VXUFJ3E" hidden="1">#REF!</definedName>
    <definedName name="BEx1GUQEWHVOTL5UE4TS6N9I9SVP" hidden="1">#REF!</definedName>
    <definedName name="BEx1GVMRHFXUP6XYYY9NR12PV5TF" hidden="1">#REF!</definedName>
    <definedName name="BEx1H6KIT7BHUH6MDDWC935V9N47" hidden="1">#REF!</definedName>
    <definedName name="BEx1HDGOOJ3SKHYMWUZJ1P0RQZ9N" hidden="1">#REF!</definedName>
    <definedName name="BEx1HDM5ZXSJG6JQEMSFV52PZ10V" hidden="1">#REF!</definedName>
    <definedName name="BEx1HETBBZVN5F43LKOFMC4QB0CR" hidden="1">#REF!</definedName>
    <definedName name="BEx1HGWNWPLNXICOTP90TKQVVE4E" hidden="1">#REF!</definedName>
    <definedName name="BEx1HIPLJZABY0EMUOTZN0EQMDPU" hidden="1">#REF!</definedName>
    <definedName name="BEx1HO94JIRX219MPWMB5E5XZ04X" hidden="1">#REF!</definedName>
    <definedName name="BEx1HQNF6KHM21E3XLW0NMSSEI9S" hidden="1">#REF!</definedName>
    <definedName name="BEx1HSLNWIW4S97ZBYY7I7M5YVH4" hidden="1">#REF!</definedName>
    <definedName name="BEx1I4QKTILCKZUSOJCVZN7SNHL5" hidden="1">#REF!</definedName>
    <definedName name="BEx1IE0ZP7RIFM9FI24S9I6AAJ14" hidden="1">#REF!</definedName>
    <definedName name="BEx1IGQ5B697MNDOE06MVSR0H58E" hidden="1">#REF!</definedName>
    <definedName name="BEx1IKRPW8MLB9Y485M1TL2IT9SH" hidden="1">#REF!</definedName>
    <definedName name="BEx1J0CSSHDJGBJUHVOEMCF2P4DL" hidden="1">#REF!</definedName>
    <definedName name="BEx1J61RRF9LJ3V3R5OY3WJ6VBWR" hidden="1">#REF!</definedName>
    <definedName name="BEx1J7E8VCGLPYU82QXVUG5N3ZAI" hidden="1">#REF!</definedName>
    <definedName name="BEx1JGE2YQWH8S25USOY08XVGO0D" hidden="1">#REF!</definedName>
    <definedName name="BEx1JJJC9T1W7HY4V7HP1S1W4JO1" hidden="1">#REF!</definedName>
    <definedName name="BEx1JKKZSJ7DI4PTFVI9VVFMB1X2" hidden="1">#REF!</definedName>
    <definedName name="BEx1JUBQFRVMASSFK4B3V0AD7YP9" hidden="1">#REF!</definedName>
    <definedName name="BEx1JXBM5W4YRWNQ0P95QQS6JWD6" hidden="1">#REF!</definedName>
    <definedName name="BEx1KGY9QEHZ9QSARMQUTQKRK4UX" hidden="1">#REF!</definedName>
    <definedName name="BEx1KKP1ELIF2UII2FWVGL7M1X7J" hidden="1">#REF!</definedName>
    <definedName name="BEx1KUVWMB0QCWA3RBE4CADFVRIS" hidden="1">#REF!</definedName>
    <definedName name="BEx1L2OG1SDFK2TPXELJ77YP4NI2" hidden="1">#REF!</definedName>
    <definedName name="BEx1L6Q60MWRDJB4L20LK0XPA0Z2" hidden="1">#REF!</definedName>
    <definedName name="BEx1LD63FP2Z4BR9TKSHOZW9KKZ5" hidden="1">#REF!</definedName>
    <definedName name="BEx1LDMB9RW982DUILM2WPT5VWQ3" hidden="1">#REF!</definedName>
    <definedName name="BEx1LRPGDQCOEMW8YT80J1XCDCIV" hidden="1">#REF!</definedName>
    <definedName name="BEx1LRUSJW4JG54X07QWD9R27WV9" hidden="1">#REF!</definedName>
    <definedName name="BEx1M1WBK5T0LP1AK2JYV6W87ID6" hidden="1">#REF!</definedName>
    <definedName name="BEx1M51HHDYGIT8PON7U8ICL2S95" hidden="1">#REF!</definedName>
    <definedName name="BEx1MTRKKVCHOZ0YGID6HZ49LJTO" hidden="1">#REF!</definedName>
    <definedName name="BEx1N3CUJ3UX61X38ZAJVPEN4KMC" hidden="1">#REF!</definedName>
    <definedName name="BEx1NAEHWVVI40ROTNWROZLJD81M" hidden="1">#REF!</definedName>
    <definedName name="BEx1NM34KQTO1LDNSAFD1L82UZFG" hidden="1">#REF!</definedName>
    <definedName name="BEx1NO6TXZVOGCUWCCRTXRXWW0XL" hidden="1">#REF!</definedName>
    <definedName name="BEx1NS8EU5P9FQV3S0WRTXI5L361" hidden="1">#REF!</definedName>
    <definedName name="BEx1NUBX5VUYZFKQH69FN6BTLWCR" hidden="1">#REF!</definedName>
    <definedName name="BEx1NZ4K1L8UON80Y2A4RASKWGNP" hidden="1">#REF!</definedName>
    <definedName name="BEx1OLAZ915OGYWP0QP1QQWDLCRX" hidden="1">#REF!</definedName>
    <definedName name="BEx1OO5ER042IS6IC4TLDI75JNVH" hidden="1">#REF!</definedName>
    <definedName name="BEx1OTE54CBSUT8FWKRALEDCUWN4" hidden="1">#REF!</definedName>
    <definedName name="BEx1OVSMPADTX95QUOX34KZQ8EDY" hidden="1">#REF!</definedName>
    <definedName name="BEx1OX544IO9FQJI7YYQGZCEHB3O" hidden="1">#REF!</definedName>
    <definedName name="BEx1OY6SVEUT2EQ26P7EKEND342G" hidden="1">#REF!</definedName>
    <definedName name="BEx1OYN1LPIPI12O9G6F7QAOS9T4" hidden="1">#REF!</definedName>
    <definedName name="BEx1P1HHKJA799O3YZXQAX6KFH58" hidden="1">#REF!</definedName>
    <definedName name="BEx1P34W467WGPOXPK292QFJIPHJ" hidden="1">#REF!</definedName>
    <definedName name="BEx1P7S1J4TKGVJ43C2Q2R3M9WRB" hidden="1">#REF!</definedName>
    <definedName name="BEx1PA11BLPVZM8RC5BL46WX8YB5" hidden="1">#REF!</definedName>
    <definedName name="BEx1PBZ4BEFIPGMQXT9T8S4PZ2IM" hidden="1">#REF!</definedName>
    <definedName name="BEx1PLF2CFSXBZPVI6CJ534EIJDN" hidden="1">#REF!</definedName>
    <definedName name="BEx1PMWZB2DO6EM9BKLUICZJ65HD" hidden="1">#REF!</definedName>
    <definedName name="BEx1PZCOY3MT63U01AGM91LSUDK6" hidden="1">#REF!</definedName>
    <definedName name="BEx1QA54J2A4I7IBQR19BTY28ZMR" hidden="1">#REF!</definedName>
    <definedName name="BEx1QMQAHG3KQUK59DVM68SWKZIZ" hidden="1">#REF!</definedName>
    <definedName name="BEx1QS4I6EOZNLQE54RT7EXOE8YP" hidden="1">#REF!</definedName>
    <definedName name="BEx1R9YFKJCMSEST8OVCAO5E47FO" hidden="1">#REF!</definedName>
    <definedName name="BEx1RBGC06B3T52OIC0EQ1KGVP1I" hidden="1">#REF!</definedName>
    <definedName name="BEx1RRC7X4NI1CU4EO5XYE2GVARJ" hidden="1">#REF!</definedName>
    <definedName name="BEx1RZA1NCGT832L7EMR7GMF588W" hidden="1">#REF!</definedName>
    <definedName name="BEx1S0XGIPUSZQUCSGWSK10GKW7Y" hidden="1">#REF!</definedName>
    <definedName name="BEx1S5VFNKIXHTTCWSV60UC50EZ8" hidden="1">#REF!</definedName>
    <definedName name="BEx1SK3U02H0RGKEYXW7ZMCEOF3V" hidden="1">#REF!</definedName>
    <definedName name="BEx1SSNEZINBJT29QVS62VS1THT4" hidden="1">#REF!</definedName>
    <definedName name="BEx1SVNCHNANBJIDIQVB8AFK4HAN" hidden="1">#REF!</definedName>
    <definedName name="BEx1TJ0WLS9O7KNSGIPWTYHDYI1D" hidden="1">#REF!</definedName>
    <definedName name="BEx1U15M7LVVFZENH830B2BGWC04" hidden="1">#REF!</definedName>
    <definedName name="BEx1U7WFO8OZKB1EBF4H386JW91L" hidden="1">#REF!</definedName>
    <definedName name="BEx1U87938YR9N6HYI24KVBKLOS3" hidden="1">#REF!</definedName>
    <definedName name="BEx1UESH4KDWHYESQU2IE55RS3LI" hidden="1">#REF!</definedName>
    <definedName name="BEx1UI8N9KTCPSOJ7RDW0T8UEBNP" hidden="1">#REF!</definedName>
    <definedName name="BEx1UML0HHJFHA5TBOYQ24I3RV1W" hidden="1">#REF!</definedName>
    <definedName name="BEx1UUDIQPZ23XQ79GUL0RAWRSCK" hidden="1">#REF!</definedName>
    <definedName name="BEx1V67SEV778NVW68J8W5SND1J7" hidden="1">#REF!</definedName>
    <definedName name="BEx1VIY9SQLRESD11CC4PHYT0XSG" hidden="1">#REF!</definedName>
    <definedName name="BEx1WC67EH10SC38QWX3WEA5KH3A" hidden="1">#REF!</definedName>
    <definedName name="BEx1WGYTKZZIPM1577W5FEYKFH3V" hidden="1">#REF!</definedName>
    <definedName name="BEx1WHPURIV3D3PTJJ359H1OP7ZV" hidden="1">#REF!</definedName>
    <definedName name="BEx1WLGP2O2VDVRJRFGH2I62VAI5" hidden="1">#REF!</definedName>
    <definedName name="BEx1WLWY2CR1WRD694JJSWSDFAIR" hidden="1">#REF!</definedName>
    <definedName name="BEx1WMD1LWPWRIK6GGAJRJAHJM8I" hidden="1">#REF!</definedName>
    <definedName name="BEx1WR0D41MR174LBF3P9E3K0J51" hidden="1">#REF!</definedName>
    <definedName name="BEx1WUB1FAS5PHU33TJ60SUHR618" hidden="1">#REF!</definedName>
    <definedName name="BEx1WX04G0INSPPG9NTNR3DYR6PZ" hidden="1">#REF!</definedName>
    <definedName name="BEx1X3LHU9DPG01VWX2IF65TRATF" hidden="1">#REF!</definedName>
    <definedName name="BEx1XK8AAMO0AH0Z1OUKW30CA7EQ" hidden="1">#REF!</definedName>
    <definedName name="BEx1XL4MZ7C80495GHQRWOBS16PQ" hidden="1">#REF!</definedName>
    <definedName name="BEx1Y2IGS2K95E1M51PEF9KJZ0KB" hidden="1">#REF!</definedName>
    <definedName name="BEx1Y3PKK83X2FN9SAALFHOWKMRQ" hidden="1">#REF!</definedName>
    <definedName name="BEx1YL3DJ7Y4AZ01ERCOGW0FJ26T" hidden="1">#REF!</definedName>
    <definedName name="BEx1Z2RYHSVD1H37817SN93VMURZ" hidden="1">#REF!</definedName>
    <definedName name="BEx3AMAKWI6458B67VKZO56MCNJW" hidden="1">#REF!</definedName>
    <definedName name="BEx3AOOVM42G82TNF53W0EKXLUSI" hidden="1">#REF!</definedName>
    <definedName name="BEx3AZH9W4SUFCAHNDOQ728R9V4L" hidden="1">#REF!</definedName>
    <definedName name="BEx3BNR9ES4KY7Q1DK83KC5NDGL8" hidden="1">#REF!</definedName>
    <definedName name="BEx3BQR5VZXNQ4H949ORM8ESU3B3" hidden="1">#REF!</definedName>
    <definedName name="BEx3BTLL3ASJN134DLEQTQM70VZM" hidden="1">#REF!</definedName>
    <definedName name="BEx3BW5CTV0DJU5AQS3ZQFK2VLF3" hidden="1">#REF!</definedName>
    <definedName name="BEx3BYP0FG369M7G3JEFLMMXAKTS" hidden="1">#REF!</definedName>
    <definedName name="BEx3C2QR0WUD19QSVO8EMIPNQJKH" hidden="1">#REF!</definedName>
    <definedName name="BEx3CCS3VNR1KW2R7DKSQFZ17QW0" hidden="1">#REF!</definedName>
    <definedName name="BEx3CKFCCPZZ6ROLAT5C1DZNIC1U" hidden="1">#REF!</definedName>
    <definedName name="BEx3CO0SVO4WLH0DO43DCHYDTH1P" hidden="1">#REF!</definedName>
    <definedName name="BEx3D9G6QTSPF9UYI4X0XY0VE896" hidden="1">#REF!</definedName>
    <definedName name="BEx3DCQU9PBRXIMLO62KS5RLH447" hidden="1">#REF!</definedName>
    <definedName name="BEx3EF99FD6QNNCNOKDEE67JHTUJ" hidden="1">#REF!</definedName>
    <definedName name="BEx3EHCSERZ2O2OAG8Y95UPG2IY9" hidden="1">#REF!</definedName>
    <definedName name="BEx3EJR3TCJDYS7ZXNDS5N9KTGIK" hidden="1">#REF!</definedName>
    <definedName name="BEx3ELJTTBS6P05CNISMGOJOA60V" hidden="1">#REF!</definedName>
    <definedName name="BEx3EQSLJBDDJRHNX19PBFCKNY2I" hidden="1">#REF!</definedName>
    <definedName name="BEx3EUUAX947Q5N6MY6W0KSNY78Y" hidden="1">#REF!</definedName>
    <definedName name="BEx3FHMD1P5XBCH23ZKIFO6ZTCNB" hidden="1">#REF!</definedName>
    <definedName name="BEx3FI2G3YYIACQHXNXEA15M8ZK5" hidden="1">#REF!</definedName>
    <definedName name="BEx3FJ9MHSLDK8W91GO85FX1GX57" hidden="1">#REF!</definedName>
    <definedName name="BEx3FR251HFU7A33PU01SJUENL2B" hidden="1">#REF!</definedName>
    <definedName name="BEx3FX7EJL47JSLSWP3EOC265WAE" hidden="1">#REF!</definedName>
    <definedName name="BEx3G201R8NLJ6FIHO2QS0SW9QVV" hidden="1">#REF!</definedName>
    <definedName name="BEx3G2LL2II66XY5YCDPG4JE13A3" hidden="1">#REF!</definedName>
    <definedName name="BEx3G2WA0DTYY9D8AGHHOBTPE2B2" hidden="1">#REF!</definedName>
    <definedName name="BEx3GCXR6IAS0B6WJ03GJVH7CO52" hidden="1">#REF!</definedName>
    <definedName name="BEx3GEVV18SEQDI1JGY7EN6D1GT1" hidden="1">#REF!</definedName>
    <definedName name="BEx3GKFH64MKQX61S7DYTZ15JCPY" hidden="1">#REF!</definedName>
    <definedName name="BEx3GMJ1Y6UU02DLRL0QXCEKDA6C" hidden="1">#REF!</definedName>
    <definedName name="BEx3GN4LY0135CBDIN1TU2UEODGF" hidden="1">#REF!</definedName>
    <definedName name="BEx3GPDH2AH4QKT4OOSN563XUHBD" hidden="1">#REF!</definedName>
    <definedName name="BEx3H5UX2GZFZZT657YR76RHW5I6" hidden="1">#REF!</definedName>
    <definedName name="BEx3HMSEFOP6DBM4R97XA6B7NFG6" hidden="1">#REF!</definedName>
    <definedName name="BEx3HWJ5SQSD2CVCQNR183X44FR8" hidden="1">#REF!</definedName>
    <definedName name="BEx3I09YVXO0G4X7KGSA4WGORM35" hidden="1">#REF!</definedName>
    <definedName name="BEx3ICF1GY8HQEBIU9S43PDJ90BX" hidden="1">#REF!</definedName>
    <definedName name="BEx3IYAH2DEBFWO8F94H4MXE3RLY" hidden="1">#REF!</definedName>
    <definedName name="BEx3IZXXSYEW50379N2EAFWO8DZV" hidden="1">#REF!</definedName>
    <definedName name="BEx3J1VZVGTKT4ATPO9O5JCSFTTR" hidden="1">#REF!</definedName>
    <definedName name="BEx3JC2TY7JNAAC3L7QHVPQXLGQ8" hidden="1">#REF!</definedName>
    <definedName name="BEx3JX23SYDIGOGM4Y0CQFBW8ZBV" hidden="1">#REF!</definedName>
    <definedName name="BEx3JXCXCVBZJGV5VEG9MJEI01AL" hidden="1">#REF!</definedName>
    <definedName name="BEx3JYK2N7X59TPJSKYZ77ENY8SS" hidden="1">#REF!</definedName>
    <definedName name="BEx3K4EII7GU1CG0BN7UL15M6J8Z" hidden="1">#REF!</definedName>
    <definedName name="BEx3K4ZXQUQ2KYZF74B84SO48XMW" hidden="1">#REF!</definedName>
    <definedName name="BEx3KEFXUCVNVPH7KSEGAZYX13B5" hidden="1">#REF!</definedName>
    <definedName name="BEx3KFXUAF6YXAA47B7Q6X9B3VGB" hidden="1">#REF!</definedName>
    <definedName name="BEx3KIXQYOGMPK4WJJAVBRX4NR28" hidden="1">#REF!</definedName>
    <definedName name="BEx3KJOMVOSFZVJUL3GKCNP6DQDS" hidden="1">#REF!</definedName>
    <definedName name="BEx3KP2VRBMORK0QEAZUYCXL3DHJ" hidden="1">#REF!</definedName>
    <definedName name="BEx3L4IN3LI4C26SITKTGAH27CDU" hidden="1">#REF!</definedName>
    <definedName name="BEx3L4YQ0J7ZU0M5QM6YIPCEYC9K" hidden="1">#REF!</definedName>
    <definedName name="BEx3L60DJOR7NQN42G7YSAODP1EX" hidden="1">#REF!</definedName>
    <definedName name="BEx3L7D0PI38HWZ7VADU16C9E33D" hidden="1">#REF!</definedName>
    <definedName name="BEx3LM1PR4Y7KINKMTMKR984GX8Q" hidden="1">#REF!</definedName>
    <definedName name="BEx3LPCEZ1C0XEKNCM3YT09JWCUO" hidden="1">#REF!</definedName>
    <definedName name="BEx3M1MR1K1NQD03H74BFWOK4MWQ" hidden="1">#REF!</definedName>
    <definedName name="BEx3M4H77MYUKOOD31H9F80NMVK8" hidden="1">#REF!</definedName>
    <definedName name="BEx3M9VFX329PZWYC4DMZ6P3W9R2" hidden="1">#REF!</definedName>
    <definedName name="BEx3MCQ0VEBV0CZXDS505L38EQ8N" hidden="1">#REF!</definedName>
    <definedName name="BEx3MEYV5LQY0BAL7V3CFAFVOM3T" hidden="1">#REF!</definedName>
    <definedName name="BEx3ML44EJ5QLVJMAFPN6J1V4GPU" hidden="1">#REF!</definedName>
    <definedName name="BEx3MREOFWJQEYMCMBL7ZE06NBN6" hidden="1">#REF!</definedName>
    <definedName name="BEx3NKXF7GYXHBK75UI6MDRUSU0J" hidden="1">#REF!</definedName>
    <definedName name="BEx3NLIZ7PHF2XE59ECZ3MD04ZG1" hidden="1">#REF!</definedName>
    <definedName name="BEx3NMQ4BVC94728AUM7CCX7UHTU" hidden="1">#REF!</definedName>
    <definedName name="BEx3NR2I4OUFP3Z2QZEDU2PIFIDI" hidden="1">#REF!</definedName>
    <definedName name="BEx3O19B8FTTAPVT5DZXQGQXWFR8" hidden="1">#REF!</definedName>
    <definedName name="BEx3O85IKWARA6NCJOLRBRJFMEWW" hidden="1">#REF!</definedName>
    <definedName name="BEx3OJZSCGFRW7SVGBFI0X9DNVMM" hidden="1">#REF!</definedName>
    <definedName name="BEx3ORSBUXAF21MKEY90YJV9AY9A" hidden="1">#REF!</definedName>
    <definedName name="BEx3OV8BH6PYNZT7C246LOAU9SVX" hidden="1">#REF!</definedName>
    <definedName name="BEx3OXRYJZUEY6E72UJU0PHLMYAR" hidden="1">#REF!</definedName>
    <definedName name="BEx3P59TTRSGQY888P5C1O7M2PQT" hidden="1">#REF!</definedName>
    <definedName name="BEx3PDNRRNKD5GOUBUQFXAHIXLD9" hidden="1">#REF!</definedName>
    <definedName name="BEx3PDT8GNPWLLN02IH1XPV90XYK" hidden="1">#REF!</definedName>
    <definedName name="BEx3PKEMDW8KZEP11IL927C5O7I2" hidden="1">#REF!</definedName>
    <definedName name="BEx3PKJZ1Z7L9S6KV8KXVS6B2FX4" hidden="1">#REF!</definedName>
    <definedName name="BEx3PMNG53Z5HY138H99QOMTX8W3" hidden="1">#REF!</definedName>
    <definedName name="BEx3PP1RRSFZ8UC0JC9R91W6LNKW" hidden="1">#REF!</definedName>
    <definedName name="BEx3PVXYZC8WB9ZJE7OCKUXZ46EA" hidden="1">#REF!</definedName>
    <definedName name="BEx3Q0VWPU5EQECK7MQ47TYJ3SWW" hidden="1">#REF!</definedName>
    <definedName name="BEx3Q7BZ9PUXK2RLIOFSIS9AHU1B" hidden="1">#REF!</definedName>
    <definedName name="BEx3Q8J42S9VU6EAN2Y28MR6DF88" hidden="1">#REF!</definedName>
    <definedName name="BEx3QEDFOYFY5NBTININ5W4RLD4Q" hidden="1">#REF!</definedName>
    <definedName name="BEx3QIKJ3U962US1Q564NZDLU8LD" hidden="1">#REF!</definedName>
    <definedName name="BEx3QR9D45DHW50VQ7Y3Q1AXPOB9" hidden="1">#REF!</definedName>
    <definedName name="BEx3QSWT2S5KWG6U2V9711IYDQBM" hidden="1">#REF!</definedName>
    <definedName name="BEx3QVGG7Q2X4HZHJAM35A8T3VR7" hidden="1">#REF!</definedName>
    <definedName name="BEx3R0JUB9YN8PHPPQTAMIT1IHWK" hidden="1">#REF!</definedName>
    <definedName name="BEx3R81NFRO7M81VHVKOBFT0QBIL" hidden="1">#REF!</definedName>
    <definedName name="BEx3RHC2ZD5UFS6QD4OPFCNNMWH1" hidden="1">#REF!</definedName>
    <definedName name="BEx3RQ10QIWBAPHALAA91BUUCM2X" hidden="1">#REF!</definedName>
    <definedName name="BEx3RV4E1WT43SZBUN09RTB8EK1O" hidden="1">#REF!</definedName>
    <definedName name="BEx3RXYU0QLFXSFTM5EB20GD03W5" hidden="1">#REF!</definedName>
    <definedName name="BEx3RYKLC3QQO3XTUN7BEW2AQL98" hidden="1">#REF!</definedName>
    <definedName name="BEx3SICJ45BYT6FHBER86PJT25FC" hidden="1">#REF!</definedName>
    <definedName name="BEx3SMUCMJVGQ2H4EHQI5ZFHEF0P" hidden="1">#REF!</definedName>
    <definedName name="BEx3SN56F03CPDRDA7LZ763V0N4I" hidden="1">#REF!</definedName>
    <definedName name="BEx3SPE6N1ORXPRCDL3JPZD73Z9F" hidden="1">#REF!</definedName>
    <definedName name="BEx3T29ZTULQE0OMSMWUMZDU9ZZ0" hidden="1">#REF!</definedName>
    <definedName name="BEx3T6MJ1QDJ929WMUDVZ0O3UW0Y" hidden="1">#REF!</definedName>
    <definedName name="BEx3TPCSI16OAB2L9M9IULQMQ9J9" hidden="1">#REF!</definedName>
    <definedName name="BEx3U64YUOZ419BAJS2W78UMATAW" hidden="1">#REF!</definedName>
    <definedName name="BEx3U94WCEA5DKMWBEX1GU0LKYG2" hidden="1">#REF!</definedName>
    <definedName name="BEx3U9VZ8SQVYS6ZA038J7AP7ZGW" hidden="1">#REF!</definedName>
    <definedName name="BEx3UIQ5WRJBGNTFCCLOR4N7B1OQ" hidden="1">#REF!</definedName>
    <definedName name="BEx3UJMIX2NUSSWGMSI25A5DM4CH" hidden="1">#REF!</definedName>
    <definedName name="BEx3UKOCOQG7S1YQ436S997K1KWV" hidden="1">#REF!</definedName>
    <definedName name="BEx3UYM19VIXLA0EU7LB9NHA77PB" hidden="1">#REF!</definedName>
    <definedName name="BEx3VML7CG70HPISMVYIUEN3711Q" hidden="1">#REF!</definedName>
    <definedName name="BEx56ZID5H04P9AIYLP1OASFGV56" hidden="1">#REF!</definedName>
    <definedName name="BEx587EYSS57E3PI8DT973HLJM9E" hidden="1">#REF!</definedName>
    <definedName name="BEx587KFQ3VKCOCY1SA5F24PQGUI" hidden="1">#REF!</definedName>
    <definedName name="BEx58O780PQ05NF0Z1SKKRB3N099" hidden="1">#REF!</definedName>
    <definedName name="BEx58XHO7ZULLF2EUD7YIS0MGQJ5" hidden="1">#REF!</definedName>
    <definedName name="BEx58ZW0HAIGIPEX9CVA1PQQTR6X" hidden="1">#REF!</definedName>
    <definedName name="BEx59BA1KH3RG6K1LHL7YS2VB79N" hidden="1">#REF!</definedName>
    <definedName name="BEx59E9WABJP2TN71QAIKK79HPK9" hidden="1">#REF!</definedName>
    <definedName name="BEx59P7MAPNU129ZTC5H3EH892G1" hidden="1">#REF!</definedName>
    <definedName name="BEx5A11WZRQSIE089QE119AOX9ZG" hidden="1">#REF!</definedName>
    <definedName name="BEx5A7CIGCOTHJKHGUBDZG91JGPZ" hidden="1">#REF!</definedName>
    <definedName name="BEx5A8UFLT2SWVSG5COFA9B8P376" hidden="1">#REF!</definedName>
    <definedName name="BEx5AFFTN3IXIBHDKM0FYC4OFL1S" hidden="1">#REF!</definedName>
    <definedName name="BEx5AOFIO8KVRHIZ1RII337AA8ML" hidden="1">#REF!</definedName>
    <definedName name="BEx5APRZ66L5BWHFE8E4YYNEDTI4" hidden="1">#REF!</definedName>
    <definedName name="BEx5AUVDSQ35VO4BD9AKKGBM5S7D" hidden="1">#REF!</definedName>
    <definedName name="BEx5B4RHHX0J1BF2FZKEA0SPP29O" hidden="1">#REF!</definedName>
    <definedName name="BEx5B5YMSWP0OVI5CIQRP5V18D0C" hidden="1">#REF!</definedName>
    <definedName name="BEx5B825RW35M5H0UB2IZGGRS4ER" hidden="1">#REF!</definedName>
    <definedName name="BEx5BAWPMY0TL684WDXX6KKJLRCN" hidden="1">#REF!</definedName>
    <definedName name="BEx5BBI61U4Y65GD0ARMTALPP7SJ" hidden="1">#REF!</definedName>
    <definedName name="BEx5BDR56MEV4IHY6CIH2SVNG1UB" hidden="1">#REF!</definedName>
    <definedName name="BEx5BESZC5H329SKHGJOHZFILYJJ" hidden="1">#REF!</definedName>
    <definedName name="BEx5BHSQ42B50IU1TEQFUXFX9XQD" hidden="1">#REF!</definedName>
    <definedName name="BEx5BKSM4UN4C1DM3EYKM79MRC5K" hidden="1">#REF!</definedName>
    <definedName name="BEx5BNN8NPH9KVOBARB9CDD9WLB6" hidden="1">#REF!</definedName>
    <definedName name="BEx5BYFMZ80TDDN2EZO8CF39AIAC" hidden="1">#REF!</definedName>
    <definedName name="BEx5C2BWFW6SHZBFDEISKGXHZCQW" hidden="1">#REF!</definedName>
    <definedName name="BEx5C49ZFH8TO9ZU55729C3F7XG7" hidden="1">#REF!</definedName>
    <definedName name="BEx5C8GZQK13G60ZM70P63I5OS0L" hidden="1">#REF!</definedName>
    <definedName name="BEx5CAPTVN2NBT3UOMA1UFAL1C2R" hidden="1">#REF!</definedName>
    <definedName name="BEx5CEM3SYF9XP0ZZVE0GEPCLV3F" hidden="1">#REF!</definedName>
    <definedName name="BEx5CFYQ0F1Z6P8SCVJ0I3UPVFE4" hidden="1">#REF!</definedName>
    <definedName name="BEx5CINUDCSDCAJSNNV7XVNU8Q79" hidden="1">#REF!</definedName>
    <definedName name="BEx5CNLUIOYU8EODGA03Z3547I9T" hidden="1">#REF!</definedName>
    <definedName name="BEx5CPEKNSJORIPFQC2E1LTRYY8L" hidden="1">#REF!</definedName>
    <definedName name="BEx5CQ5LCE82CJ1E3XQ4JBMAA37C" hidden="1">#REF!</definedName>
    <definedName name="BEx5CSUOL05D8PAM2TRDA9VRJT1O" hidden="1">#REF!</definedName>
    <definedName name="BEx5CUNFOO4YDFJ22HCMI2QKIGKM" hidden="1">#REF!</definedName>
    <definedName name="BEx5D8L47OF0WHBPFWXGZINZWUBZ" hidden="1">#REF!</definedName>
    <definedName name="BEx5DAJAHQ2SKUPCKSCR3PYML67L" hidden="1">#REF!</definedName>
    <definedName name="BEx5DC18JM1KJCV44PF18E0LNRKA" hidden="1">#REF!</definedName>
    <definedName name="BEx5DJIZBTNS011R9IIG2OQ2L6ZX" hidden="1">#REF!</definedName>
    <definedName name="BEx5E123OLO9WQUOIRIDJ967KAGK" hidden="1">#REF!</definedName>
    <definedName name="BEx5E2UU5NES6W779W2OZTZOB4O7" hidden="1">#REF!</definedName>
    <definedName name="BEx5E4CSE5G83J5K32WENF7BXL82" hidden="1">#REF!</definedName>
    <definedName name="BEx5ELQL9B0VR6UT18KP11DHOTFX" hidden="1">#REF!</definedName>
    <definedName name="BEx5ER4TJTFPN7IB1MNEB1ZFR5M6" hidden="1">#REF!</definedName>
    <definedName name="BEx5F6V72QTCK7O39Y59R0EVM6CW" hidden="1">#REF!</definedName>
    <definedName name="BEx5FGLQVACD5F5YZG4DGSCHCGO2" hidden="1">#REF!</definedName>
    <definedName name="BEx5FLJWHLW3BTZILDPN5NMA449V" hidden="1">#REF!</definedName>
    <definedName name="BEx5FNI2O10YN2SI1NO4X5GP3GTF" hidden="1">#REF!</definedName>
    <definedName name="BEx5FO8YRFSZCG3L608EHIHIHFY4" hidden="1">#REF!</definedName>
    <definedName name="BEx5FQNA6V4CNYSH013K45RI4BCV" hidden="1">#REF!</definedName>
    <definedName name="BEx5FVQPPEU32CPNV9RRQ9MNLLVE" hidden="1">#REF!</definedName>
    <definedName name="BEx5G08KGMG5X2AQKDGPFYG5GH94" hidden="1">#REF!</definedName>
    <definedName name="BEx5G1A8TFN4C4QII35U9DKYNIS8" hidden="1">#REF!</definedName>
    <definedName name="BEx5G1L0QO91KEPDMV1D8OT4BT73" hidden="1">#REF!</definedName>
    <definedName name="BEx5G86DZL1VYUX6KWODAP3WFAWP" hidden="1">#REF!</definedName>
    <definedName name="BEx5G8BV2GIOCM3C7IUFK8L04A6M" hidden="1">#REF!</definedName>
    <definedName name="BEx5GID9MVBUPFFT9M8K8B5MO9NV" hidden="1">#REF!</definedName>
    <definedName name="BEx5GN0EWA9SCQDPQ7NTUQH82QVK" hidden="1">#REF!</definedName>
    <definedName name="BEx5GNBCU4WZ74I0UXFL9ZG2XSGJ" hidden="1">#REF!</definedName>
    <definedName name="BEx5GUCTYC7QCWGWU5BTO7Y7HDZX" hidden="1">#REF!</definedName>
    <definedName name="BEx5GYUPJULJQ624TEESYFG1NFOH" hidden="1">#REF!</definedName>
    <definedName name="BEx5H0NEE0AIN5E2UHJ9J9ISU9N1" hidden="1">#REF!</definedName>
    <definedName name="BEx5H1UJSEUQM2K8QHQXO5THVHSO" hidden="1">#REF!</definedName>
    <definedName name="BEx5HAOT9XWUF7XIFRZZS8B9F5TZ" hidden="1">#REF!</definedName>
    <definedName name="BEx5HE4XRF9BUY04MENWY9CHHN5H" hidden="1">#REF!</definedName>
    <definedName name="BEx5HFHMABAT0H9KKS754X4T304E" hidden="1">#REF!</definedName>
    <definedName name="BEx5HGDZ7MX1S3KNXLRL9WU565V4" hidden="1">#REF!</definedName>
    <definedName name="BEx5HJZ9FAVNZSSBTAYRPZDYM9NU" hidden="1">#REF!</definedName>
    <definedName name="BEx5HZ9JMKHNLFWLVUB1WP5B39BL" hidden="1">#REF!</definedName>
    <definedName name="BEx5I244LQHZTF3XI66J8705R9XX" hidden="1">#REF!</definedName>
    <definedName name="BEx5I8PBP4LIXDGID5BP0THLO0AQ" hidden="1">#REF!</definedName>
    <definedName name="BEx5I8USVUB3JP4S9OXGMZVMOQXR" hidden="1">#REF!</definedName>
    <definedName name="BEx5I9GDQSYIAL65UQNDMNFQCS9Y" hidden="1">#REF!</definedName>
    <definedName name="BEx5IBUPG9AWNW5PK7JGRGEJ4OLM" hidden="1">#REF!</definedName>
    <definedName name="BEx5IC06RVN8BSAEPREVKHKLCJ2L" hidden="1">#REF!</definedName>
    <definedName name="BEx5J0FFP1KS4NGY20AEJI8VREEA" hidden="1">#REF!</definedName>
    <definedName name="BEx5JF3ZXLDIS8VNKDCY7ZI7H1CI" hidden="1">#REF!</definedName>
    <definedName name="BEx5JHCZJ8G6OOOW6EF3GABXKH6F" hidden="1">#REF!</definedName>
    <definedName name="BEx5JJB6W446THXQCRUKD3I7RKLP" hidden="1">#REF!</definedName>
    <definedName name="BEx5JJWTMI37U3RDEJOYLO93RJ6Z" hidden="1">#REF!</definedName>
    <definedName name="BEx5JNCT8Z7XSSPD5EMNAJELCU2V" hidden="1">#REF!</definedName>
    <definedName name="BEx5JQCNT9Y4RM306CHC8IPY3HBZ" hidden="1">#REF!</definedName>
    <definedName name="BEx5K08PYKE6JOKBYIB006TX619P" hidden="1">#REF!</definedName>
    <definedName name="BEx5K51DSERT1TR7B4A29R41W4NX" hidden="1">#REF!</definedName>
    <definedName name="BEx5K934AVZON26XBV721V59GSB5" hidden="1">#REF!</definedName>
    <definedName name="BEx5KYER580I4T7WTLMUN7NLNP5K" hidden="1">#REF!</definedName>
    <definedName name="BEx5LHLB3M6K4ZKY2F42QBZT30ZH" hidden="1">#REF!</definedName>
    <definedName name="BEx5LRMNU3HXIE1BUMDHRU31F7JJ" hidden="1">#REF!</definedName>
    <definedName name="BEx5LSJ1LPUAX3ENSPECWPG4J7D1" hidden="1">#REF!</definedName>
    <definedName name="BEx5LTKQ8RQWJE4BC88OP928893U" hidden="1">#REF!</definedName>
    <definedName name="BEx5MB9BR71LZDG7XXQ2EO58JC5F" hidden="1">#REF!</definedName>
    <definedName name="BEx5MLQZM68YQSKARVWTTPINFQ2C" hidden="1">#REF!</definedName>
    <definedName name="BEx5MVXTKNBXHNWTL43C670E4KXC" hidden="1">#REF!</definedName>
    <definedName name="BEx5N4XI4PWB1W9PMZ4O5R0HWTYD" hidden="1">#REF!</definedName>
    <definedName name="BEx5NA68N6FJFX9UJXK4M14U487F" hidden="1">#REF!</definedName>
    <definedName name="BEx5NIKBG2GDJOYGE3WCXKU7YY51" hidden="1">#REF!</definedName>
    <definedName name="BEx5NV06L5J5IMKGOMGKGJ4PBZCD" hidden="1">#REF!</definedName>
    <definedName name="BEx5NZSSQ6PY99ZX2D7Q9IGOR34W" hidden="1">#REF!</definedName>
    <definedName name="BEx5O3ZUQ2OARA1CDOZ3NC4UE5AA" hidden="1">#REF!</definedName>
    <definedName name="BEx5OAFS0NJ2CB86A02E1JYHMLQ1" hidden="1">#REF!</definedName>
    <definedName name="BEx5OG4RPU8W1ETWDWM234NYYYEN" hidden="1">#REF!</definedName>
    <definedName name="BEx5OP9Y43F99O2IT69MKCCXGL61" hidden="1">#REF!</definedName>
    <definedName name="BEx5P9Y9RDXNUAJ6CZ2LHMM8IM7T" hidden="1">#REF!</definedName>
    <definedName name="BEx5PHWB2C0D5QLP3BZIP3UO7DIZ" hidden="1">#REF!</definedName>
    <definedName name="BEx5PJP02W68K2E46L5C5YBSNU6T" hidden="1">#REF!</definedName>
    <definedName name="BEx5PLCA8DOMAU315YCS5275L2HS" hidden="1">#REF!</definedName>
    <definedName name="BEx5PRXMZ5M65Z732WNNGV564C2J" hidden="1">#REF!</definedName>
    <definedName name="BEx5QPSW4IPLH50WSR87HRER05RF" hidden="1">#REF!</definedName>
    <definedName name="BEx73V0EP8EMNRC3EZJJKKVKWQVB" hidden="1">#REF!</definedName>
    <definedName name="BEx741WJHIJVXUX131SBXTVW8D71" hidden="1">#REF!</definedName>
    <definedName name="BEx74ESIB9Y8KGETIERMKU5PLCQR" hidden="1">#REF!</definedName>
    <definedName name="BEx74Q6H3O7133AWQXWC21MI2UFT" hidden="1">#REF!</definedName>
    <definedName name="BEx74W6BJ8ENO3J25WNM5H5APKA3" hidden="1">#REF!</definedName>
    <definedName name="BEx755GRRD9BL27YHLH5QWIYLWB7" hidden="1">#REF!</definedName>
    <definedName name="BEx759D1D5SXS5ELLZVBI0SXYUNF" hidden="1">#REF!</definedName>
    <definedName name="BEx75GJZSZHUDN6OOAGQYFUDA2LP" hidden="1">#REF!</definedName>
    <definedName name="BEx75HGCCV5K4UCJWYV8EV9AG5YT" hidden="1">#REF!</definedName>
    <definedName name="BEx75PZT8TY5P13U978NVBUXKHT4" hidden="1">#REF!</definedName>
    <definedName name="BEx75T55F7GML8V1DMWL26WRT006" hidden="1">#REF!</definedName>
    <definedName name="BEx75VJGR07JY6UUWURQ4PJ29UKC" hidden="1">#REF!</definedName>
    <definedName name="BEx7741OUGLA0WJQLQRUJSL4DE00" hidden="1">#REF!</definedName>
    <definedName name="BEx774N83DXLJZ54Q42PWIJZ2DN1" hidden="1">#REF!</definedName>
    <definedName name="BEx779QNIY3061ZV9BR462WKEGRW" hidden="1">#REF!</definedName>
    <definedName name="BEx77G19QU9A95CNHE6QMVSQR2T3" hidden="1">#REF!</definedName>
    <definedName name="BEx77P0S3GVMS7BJUL9OWUGJ1B02" hidden="1">#REF!</definedName>
    <definedName name="BEx77QDESURI6WW5582YXSK3A972" hidden="1">#REF!</definedName>
    <definedName name="BEx77VBI9XOPFHKEWU5EHQ9J675Y" hidden="1">#REF!</definedName>
    <definedName name="BEx7809GQOCLHSNH95VOYIX7P1TV" hidden="1">#REF!</definedName>
    <definedName name="BEx780K8XAXUHGVZGZWQ74DK4CI3" hidden="1">#REF!</definedName>
    <definedName name="BEx78226TN58UE0CTY98YEDU0LSL" hidden="1">#REF!</definedName>
    <definedName name="BEx7881ZZBWHRAX6W2GY19J8MGEQ" hidden="1">#REF!</definedName>
    <definedName name="BEx78HHRIWDLHQX2LG0HWFRYEL1T" hidden="1">#REF!</definedName>
    <definedName name="BEx78QMXZ2P1ZB3HJ9O50DWHCMXR" hidden="1">#REF!</definedName>
    <definedName name="BEx78SFO5VR28677DWZEMDN7G86X" hidden="1">#REF!</definedName>
    <definedName name="BEx78SFOYH1Z0ZDTO47W2M60TW6K" hidden="1">#REF!</definedName>
    <definedName name="BEx794VD4T0DTGUN66N0CH4AGZ9V" hidden="1">#REF!</definedName>
    <definedName name="BEx79JK3E6JO8MX4O35A5G8NZCC8" hidden="1">#REF!</definedName>
    <definedName name="BEx79OCP4HQ6XP8EWNGEUDLOZBBS" hidden="1">#REF!</definedName>
    <definedName name="BEx79SEAYKUZB0H4LYBCD6WWJBG2" hidden="1">#REF!</definedName>
    <definedName name="BEx79SJRHTLS9PYM69O9BWW1FMJK" hidden="1">#REF!</definedName>
    <definedName name="BEx79YJJLBELICW9F9FRYSCQ101L" hidden="1">#REF!</definedName>
    <definedName name="BEx79YUC7B0V77FSBGIRCY1BR4VK" hidden="1">#REF!</definedName>
    <definedName name="BEx7A06T3RC2891FUX05G3QPRAUE" hidden="1">#REF!</definedName>
    <definedName name="BEx7A9S3JA1X7FH4CFSQLTZC4691" hidden="1">#REF!</definedName>
    <definedName name="BEx7ABA2C9IWH5VSLVLLLCY62161" hidden="1">#REF!</definedName>
    <definedName name="BEx7AE4LPLX8N85BYB0WCO5S7ZPV" hidden="1">#REF!</definedName>
    <definedName name="BEx7ASD1I654MEDCO6GGWA95PXSC" hidden="1">#REF!</definedName>
    <definedName name="BEx7AVCX9S5RJP3NSZ4QM4E6ERDT" hidden="1">#REF!</definedName>
    <definedName name="BEx7AVYIGP0930MV5JEBWRYCJN68" hidden="1">#REF!</definedName>
    <definedName name="BEx7B1NJPS79AP7NTIJRES3YPWU7" hidden="1">#REF!</definedName>
    <definedName name="BEx7B6LH6917TXOSAAQ6U7HVF018" hidden="1">#REF!</definedName>
    <definedName name="BEx7BPXFZXJ79FQ0E8AQE21PGVHA" hidden="1">#REF!</definedName>
    <definedName name="BEx7C04AM39DQMC1TIX7CFZ2ADHX" hidden="1">#REF!</definedName>
    <definedName name="BEx7C40F0PQURHPI6YQ39NFIR86Z" hidden="1">#REF!</definedName>
    <definedName name="BEx7C93VR7SYRIJS1JO8YZKSFAW9" hidden="1">#REF!</definedName>
    <definedName name="BEx7CCPC6R1KQQZ2JQU6EFI1G0RM" hidden="1">#REF!</definedName>
    <definedName name="BEx7CIJST9GLS2QD383UK7VUDTGL" hidden="1">#REF!</definedName>
    <definedName name="BEx7CO8T2XKC7GHDSYNAWTZ9L7YR" hidden="1">#REF!</definedName>
    <definedName name="BEx7CW1CF00DO8A36UNC2X7K65C2" hidden="1">#REF!</definedName>
    <definedName name="BEx7CW6NFRL2P4XWP0MWHIYA97KF" hidden="1">#REF!</definedName>
    <definedName name="BEx7D5RWKRS4W71J4NZ6ZSFHPKFT" hidden="1">#REF!</definedName>
    <definedName name="BEx7D8H1TPOX1UN17QZYEV7Q58GA" hidden="1">#REF!</definedName>
    <definedName name="BEx7DGF13H2074LRWFZQ45PZ6JPX" hidden="1">#REF!</definedName>
    <definedName name="BEx7DKWUXEDIISSX4GDD4YYT887F" hidden="1">#REF!</definedName>
    <definedName name="BEx7DMUYR2HC26WW7AOB1TULERMB" hidden="1">#REF!</definedName>
    <definedName name="BEx7DVJTRV44IMJIBFXELE67SZ7S" hidden="1">#REF!</definedName>
    <definedName name="BEx7DVUMFCI5INHMVFIJ44RTTSTT" hidden="1">#REF!</definedName>
    <definedName name="BEx7E2QT2U8THYOKBPXONB1B47WH" hidden="1">#REF!</definedName>
    <definedName name="BEx7E5QP7W6UKO74F5Y0VJ741HS5" hidden="1">#REF!</definedName>
    <definedName name="BEx7E6N29HGH3I47AFB2DCS6MVS6" hidden="1">#REF!</definedName>
    <definedName name="BEx7EBA8IYHQKT7IQAOAML660SYA" hidden="1">#REF!</definedName>
    <definedName name="BEx7EI6C8MCRZFEQYUBE5FSUTIHK" hidden="1">#REF!</definedName>
    <definedName name="BEx7EI6DL1Z6UWLFBXAKVGZTKHWJ" hidden="1">#REF!</definedName>
    <definedName name="BEx7EQKHX7GZYOLXRDU534TT4H64" hidden="1">#REF!</definedName>
    <definedName name="BEx7ETV6L1TM7JSXJIGK3FC6RVZW" hidden="1">#REF!</definedName>
    <definedName name="BEx7EWK9GUVV6FXWYIGH0TAI4V2O" hidden="1">#REF!</definedName>
    <definedName name="BEx7EYYLHMBYQTH6I377FCQS7CSX" hidden="1">#REF!</definedName>
    <definedName name="BEx7FCLG1RYI2SNOU1Y2GQZNZSWA" hidden="1">#REF!</definedName>
    <definedName name="BEx7FN32ZGWOAA4TTH79KINTDWR9" hidden="1">#REF!</definedName>
    <definedName name="BEx7G82CKM3NIY1PHNFK28M09PCH" hidden="1">#REF!</definedName>
    <definedName name="BEx7GR3ENYWRXXS5IT0UMEGOLGUH" hidden="1">#REF!</definedName>
    <definedName name="BEx7GSAL6P7TASL8MB63RFST1LJL" hidden="1">#REF!</definedName>
    <definedName name="BEx7H0JD6I5I8WQLLWOYWY5YWPQE" hidden="1">#REF!</definedName>
    <definedName name="BEx7H14XCXH7WEXEY1HVO53A6AGH" hidden="1">#REF!</definedName>
    <definedName name="BEx7HFTIA8AC8BR8HKIN81VE1SGW" hidden="1">#REF!</definedName>
    <definedName name="BEx7HGVBEF4LEIF6RC14N3PSU461" hidden="1">#REF!</definedName>
    <definedName name="BEx7HQ5T9FZ42QWS09UO4DT42Y0R" hidden="1">#REF!</definedName>
    <definedName name="BEx7HRCZE3CVGON1HV07MT5MNDZ3" hidden="1">#REF!</definedName>
    <definedName name="BEx7HWGE2CANG5M17X4C8YNC3N8F" hidden="1">#REF!</definedName>
    <definedName name="BEx7I8FZ96C5JAHXS18ZV0912LZP" hidden="1">#REF!</definedName>
    <definedName name="BEx7IBVYN47SFZIA0K4MDKQZNN9V" hidden="1">#REF!</definedName>
    <definedName name="BEx7IV2IJ5WT7UC0UG7WP0WF2JZI" hidden="1">#REF!</definedName>
    <definedName name="BEx7IXGU74GE5E4S6W4Z13AR092Y" hidden="1">#REF!</definedName>
    <definedName name="BEx7J4YL8Q3BI1MLH16YYQ18IJRD" hidden="1">#REF!</definedName>
    <definedName name="BEx7JH3HGBPI07OHZ5LFYK0UFZQR" hidden="1">#REF!</definedName>
    <definedName name="BEx7JV194190CNM6WWGQ3UBJ3CHH" hidden="1">#REF!</definedName>
    <definedName name="BEx7K7GZ607XQOGB81A1HINBTGOZ" hidden="1">#REF!</definedName>
    <definedName name="BEx7KEYPBDXSNROH8M6CDCBN6B50" hidden="1">#REF!</definedName>
    <definedName name="BEx7KSAS8BZT6H8OQCZ5DNSTMO07" hidden="1">#REF!</definedName>
    <definedName name="BEx7KWHTBD21COXVI4HNEQH0Z3L8" hidden="1">#REF!</definedName>
    <definedName name="BEx7KXUGRMRSUXCM97Z7VRZQ9JH2" hidden="1">#REF!</definedName>
    <definedName name="BEx7L21IQVP1N1TTQLRMANSSLSLE" hidden="1">#REF!</definedName>
    <definedName name="BEx7L5C6U8MP6IZ67BD649WQYJEK" hidden="1">#REF!</definedName>
    <definedName name="BEx7L8HEYEVTATR0OG5JJO647KNI" hidden="1">#REF!</definedName>
    <definedName name="BEx7L8XOV64OMS15ZFURFEUXLMWF" hidden="1">#REF!</definedName>
    <definedName name="BEx7LJVFQACL9F4DRS9YZQ9R2N30" hidden="1">#REF!</definedName>
    <definedName name="BEx7MAUI1JJFDIJGDW4RWY5384LY" hidden="1">#REF!</definedName>
    <definedName name="BEx7MJZO3UKAMJ53UWOJ5ZD4GGMQ" hidden="1">#REF!</definedName>
    <definedName name="BEx7MT4MFNXIVQGAT6D971GZW7CA" hidden="1">#REF!</definedName>
    <definedName name="BEx7NI062THZAM6I8AJWTFJL91CS" hidden="1">#REF!</definedName>
    <definedName name="BEx904S75BPRYMHF0083JF7ES4NG" hidden="1">#REF!</definedName>
    <definedName name="BEx90HDD4RWF7JZGA8GCGG7D63MG" hidden="1">#REF!</definedName>
    <definedName name="BEx90VGH5H09ON2QXYC9WIIEU98T" hidden="1">#REF!</definedName>
    <definedName name="BEx9175B70QXYAU5A8DJPGZQ46L9" hidden="1">#REF!</definedName>
    <definedName name="BEx91AQQRTV87AO27VWHSFZAD4ZR" hidden="1">#REF!</definedName>
    <definedName name="BEx91L8FLL5CWLA2CDHKCOMGVDZN" hidden="1">#REF!</definedName>
    <definedName name="BEx91OTVH9ZDBC3QTORU8RZX4EOC" hidden="1">#REF!</definedName>
    <definedName name="BEx91QH5JRZKQP1GPN2SQMR3CKAG" hidden="1">#REF!</definedName>
    <definedName name="BEx91ROALDNHO7FI4X8L61RH4UJE" hidden="1">#REF!</definedName>
    <definedName name="BEx91TMID71GVYH0U16QM1RV3PX0" hidden="1">#REF!</definedName>
    <definedName name="BEx91VF2D78PAF337E3L2L81K9W2" hidden="1">#REF!</definedName>
    <definedName name="BEx921PNZ46VORG2VRMWREWIC0SE" hidden="1">#REF!</definedName>
    <definedName name="BEx92DPEKL5WM5A3CN8674JI0PR3" hidden="1">#REF!</definedName>
    <definedName name="BEx92ER2RMY93TZK0D9L9T3H0GI5" hidden="1">#REF!</definedName>
    <definedName name="BEx92FI04PJT4LI23KKIHRXWJDTT" hidden="1">#REF!</definedName>
    <definedName name="BEx92HR14HQ9D5JXCSPA4SS4RT62" hidden="1">#REF!</definedName>
    <definedName name="BEx92HWA2D6A5EX9MFG68G0NOMSN" hidden="1">#REF!</definedName>
    <definedName name="BEx92PUBDIXAU1FW5ZAXECMAU0LN" hidden="1">#REF!</definedName>
    <definedName name="BEx92S8MHFFIVRQ2YSHZNQGOFUHD" hidden="1">#REF!</definedName>
    <definedName name="BEx93B9OULL2YGC896XXYAAJSTRK" hidden="1">#REF!</definedName>
    <definedName name="BEx93FRKF99NRT3LH99UTIH7AAYF" hidden="1">#REF!</definedName>
    <definedName name="BEx93M7FSHP50OG34A4W8W8DF12U" hidden="1">#REF!</definedName>
    <definedName name="BEx93OLWY2O3PRA74U41VG5RXT4Q" hidden="1">#REF!</definedName>
    <definedName name="BEx93RWFAF6YJGYUTITVM445C02U" hidden="1">#REF!</definedName>
    <definedName name="BEx93SY9RWG3HUV4YXQKXJH9FH14" hidden="1">#REF!</definedName>
    <definedName name="BEx93TJUX3U0FJDBG6DDSNQ91R5J" hidden="1">#REF!</definedName>
    <definedName name="BEx942UCRHMI4B0US31HO95GSC2X" hidden="1">#REF!</definedName>
    <definedName name="BEx948ZFFQWVIDNG4AZAUGGGEB5U" hidden="1">#REF!</definedName>
    <definedName name="BEx94CKXG92OMURH41SNU6IOHK4J" hidden="1">#REF!</definedName>
    <definedName name="BEx94GXG30CIVB6ZQN3X3IK6BZXQ" hidden="1">#REF!</definedName>
    <definedName name="BEx94HZ5LURYM9ST744ALV6ZCKYP" hidden="1">#REF!</definedName>
    <definedName name="BEx94IQ75E90YUMWJ9N591LR7DQQ" hidden="1">#REF!</definedName>
    <definedName name="BEx94L9TBK45AUQSX1IUZ86U1GPQ" hidden="1">#REF!</definedName>
    <definedName name="BEx94N7W5T3U7UOE97D6OVIBUCXS" hidden="1">#REF!</definedName>
    <definedName name="BEx953PB6S6ECMD8N0JSW0CBG0DA" hidden="1">#REF!</definedName>
    <definedName name="BEx955NIAWX5OLAHMTV6QFUZPR30" hidden="1">#REF!</definedName>
    <definedName name="BEx9581TYVI2M5TT4ISDAJV4W7Z6" hidden="1">#REF!</definedName>
    <definedName name="BEx95NHF4RVUE0YDOAFZEIVBYJXD" hidden="1">#REF!</definedName>
    <definedName name="BEx95QBZMG0E2KQ9BERJ861QLYN3" hidden="1">#REF!</definedName>
    <definedName name="BEx95QHBVDN795UNQJLRXG3RDU49" hidden="1">#REF!</definedName>
    <definedName name="BEx95TBVUWV7L7OMFMZDQEXGVHU6" hidden="1">#REF!</definedName>
    <definedName name="BEx95U89DZZSVO39TGS62CX8G9N4" hidden="1">#REF!</definedName>
    <definedName name="BEx9602K2GHNBUEUVT9ONRQU1GMD" hidden="1">#REF!</definedName>
    <definedName name="BEx962BL3Y4LA53EBYI64ZYMZE8U" hidden="1">#REF!</definedName>
    <definedName name="BEx96KR21O7H9R29TN0S45Y3QPUK" hidden="1">#REF!</definedName>
    <definedName name="BEx96SUFKHHFE8XQ6UUO6ILDOXHO" hidden="1">#REF!</definedName>
    <definedName name="BEx96UN4YWXBDEZ1U1ZUIPP41Z7I" hidden="1">#REF!</definedName>
    <definedName name="BEx970MYCPJ6DQ44TKLOIGZO5LHH" hidden="1">#REF!</definedName>
    <definedName name="BEx978KSD61YJH3S9DGO050R2EHA" hidden="1">#REF!</definedName>
    <definedName name="BEx97H9O1NAKAPK4MX4PKO34ICL5" hidden="1">#REF!</definedName>
    <definedName name="BEx97HVA5F2I0D6ID81KCUDEQOIH" hidden="1">#REF!</definedName>
    <definedName name="BEx97MNUZQ1Z0AO2FL7XQYVNCPR7" hidden="1">#REF!</definedName>
    <definedName name="BEx97NPQBACJVD9K1YXI08RTW9E2" hidden="1">#REF!</definedName>
    <definedName name="BEx97RWQLXS0OORDCN69IGA58CWU" hidden="1">#REF!</definedName>
    <definedName name="BEx97YNGGDFIXHTMGFL2IHAQX9MI" hidden="1">#REF!</definedName>
    <definedName name="BEx981HW73BUZWT14TBTZHC0ZTJ4" hidden="1">#REF!</definedName>
    <definedName name="BEx9871KU0N99P0900EAK69VFYT2" hidden="1">#REF!</definedName>
    <definedName name="BEx98IFKNJFGZFLID1YTRFEG1SXY" hidden="1">#REF!</definedName>
    <definedName name="BEx9915UVD4G7RA3IMLFZ0LG3UA2" hidden="1">#REF!</definedName>
    <definedName name="BEx992CZON8AO7U7V88VN1JBO0MG" hidden="1">#REF!</definedName>
    <definedName name="BEx9952469XMFGSPXL7CMXHPJF90" hidden="1">#REF!</definedName>
    <definedName name="BEx99B77I7TUSHRR4HIZ9FU2EIUT" hidden="1">#REF!</definedName>
    <definedName name="BEx99Q6PH5F3OQKCCAAO75PYDEFN" hidden="1">#REF!</definedName>
    <definedName name="BEx99WBYT2D6UUC1PT7A40ENYID4" hidden="1">#REF!</definedName>
    <definedName name="BEx99XOGHOM28CNCYKQWYGL56W2S" hidden="1">#REF!</definedName>
    <definedName name="BEx99ZRZ4I7FHDPGRAT5VW7NVBPU" hidden="1">#REF!</definedName>
    <definedName name="BEx9AT5E3ZSHKSOL35O38L8HF9TH" hidden="1">#REF!</definedName>
    <definedName name="BEx9AV8W1FAWF5BHATYEN47X12JN" hidden="1">#REF!</definedName>
    <definedName name="BEx9B8A5186FNTQQNLIO5LK02ABI" hidden="1">#REF!</definedName>
    <definedName name="BEx9B8VR20E2CILU4CDQUQQ9ONXK" hidden="1">#REF!</definedName>
    <definedName name="BEx9B917EUP13X6FQ3NPQL76XM5V" hidden="1">#REF!</definedName>
    <definedName name="BEx9BAJ5WYEQ623HUT9NNCMP3RUG" hidden="1">#REF!</definedName>
    <definedName name="BEx9BYSYW7QCPXS2NAVLFAU5Y2Z2" hidden="1">#REF!</definedName>
    <definedName name="BEx9C590HJ2O31IWJB73C1HR74AI" hidden="1">#REF!</definedName>
    <definedName name="BEx9CBE4S9184TPG4N4F1YFK0M56" hidden="1">#REF!</definedName>
    <definedName name="BEx9CCQRMYYOGIOYTOM73VKDIPS1" hidden="1">#REF!</definedName>
    <definedName name="BEx9D1BC9FT19KY0INAABNDBAMR1" hidden="1">#REF!</definedName>
    <definedName name="BEx9D9UXR8K0DXME2N75CB045C5C" hidden="1">#REF!</definedName>
    <definedName name="BEx9DN6ZMF18Q39MPMXSDJTZQNJ3" hidden="1">#REF!</definedName>
    <definedName name="BEx9DUU8DALPSCW66GTMQRPXZ6GL" hidden="1">#REF!</definedName>
    <definedName name="BEx9E14TDNSEMI784W0OTIEQMWN6" hidden="1">#REF!</definedName>
    <definedName name="BEx9E2BZ2B1R41FMGJCJ7JLGLUAJ" hidden="1">#REF!</definedName>
    <definedName name="BEx9EG9KBJ77M8LEOR9ITOKN5KXY" hidden="1">#REF!</definedName>
    <definedName name="BEx9EMK6HAJJMVYZTN5AUIV7O1E6" hidden="1">#REF!</definedName>
    <definedName name="BEx9EQLVZHYQ1TPX7WH3SOWXCZLE" hidden="1">#REF!</definedName>
    <definedName name="BEx9ETLU0EK5LGEM1QCNYN2S8O5F" hidden="1">#REF!</definedName>
    <definedName name="BEx9F0Y2ESUNE3U7TQDLMPE9BO67" hidden="1">#REF!</definedName>
    <definedName name="BEx9F5W18ZGFOKGRE8PR6T1MO6GT" hidden="1">#REF!</definedName>
    <definedName name="BEx9F78N4HY0XFGBQ4UJRD52L1EI" hidden="1">#REF!</definedName>
    <definedName name="BEx9FF16LOQP5QIR4UHW5EIFGQB8" hidden="1">#REF!</definedName>
    <definedName name="BEx9FJTSRCZ3ZXT3QVBJT5NF8T7V" hidden="1">#REF!</definedName>
    <definedName name="BEx9FRBEEYPS5HLS3XT34AKZN94G" hidden="1">#REF!</definedName>
    <definedName name="BEx9GDY4D8ZPQJCYFIMYM0V0C51Y" hidden="1">#REF!</definedName>
    <definedName name="BEx9GGY04V0ZWI6O9KZH4KSBB389" hidden="1">#REF!</definedName>
    <definedName name="BEx9GNOPB6OZ2RH3FCDNJR38RJOS" hidden="1">#REF!</definedName>
    <definedName name="BEx9GUQALUWCD30UKUQGSWW8KBQ7" hidden="1">#REF!</definedName>
    <definedName name="BEx9GY6BVFQGCLMOWVT6PIC9WP5X" hidden="1">#REF!</definedName>
    <definedName name="BEx9GZ2P3FDHKXEBXX2VS0BG2NP2" hidden="1">#REF!</definedName>
    <definedName name="BEx9H04IB14E1437FF2OIRRWBSD7" hidden="1">#REF!</definedName>
    <definedName name="BEx9H5O1KDZJCW91Q29VRPY5YS6P" hidden="1">#REF!</definedName>
    <definedName name="BEx9H8YR0E906F1JXZMBX3LNT004" hidden="1">#REF!</definedName>
    <definedName name="BEx9I8XIG7E5NB48QQHXP23FIN60" hidden="1">#REF!</definedName>
    <definedName name="BEx9IQRF01ATLVK0YE60ARKQJ68L" hidden="1">#REF!</definedName>
    <definedName name="BEx9IT5QNZWKM6YQ5WER0DC2PMMU" hidden="1">#REF!</definedName>
    <definedName name="BEx9IW5MFLXTVCJHVUZTUH93AXOS" hidden="1">#REF!</definedName>
    <definedName name="BEx9IXCSPSZC80YZUPRCYTG326KV" hidden="1">#REF!</definedName>
    <definedName name="BEx9IZR39NHDGOM97H4E6F81RTQW" hidden="1">#REF!</definedName>
    <definedName name="BEx9J6CH5E7YZPER7HXEIOIKGPCA" hidden="1">#REF!</definedName>
    <definedName name="BEx9JJTZKVUJAVPTRE0RAVTEH41G" hidden="1">#REF!</definedName>
    <definedName name="BEx9JLBYK239B3F841C7YG1GT7ST" hidden="1">#REF!</definedName>
    <definedName name="BExAW4IIW5D0MDY6TJ3G4FOLPYIR" hidden="1">#REF!</definedName>
    <definedName name="BExAX410NB4F2XOB84OR2197H8M5" hidden="1">#REF!</definedName>
    <definedName name="BExAX46H76XGXGTD2FB7ORTZHVJF" hidden="1">#REF!</definedName>
    <definedName name="BExAX8TNG8LQ5Q4904SAYQIPGBSV" hidden="1">#REF!</definedName>
    <definedName name="BExAY0EAT2LXR5MFGM0DLIB45PLO" hidden="1">#REF!</definedName>
    <definedName name="BExAYE6LNIEBR9DSNI5JGNITGKIT" hidden="1">#REF!</definedName>
    <definedName name="BExAYHMLXGGO25P8HYB2S75DEB4F" hidden="1">#REF!</definedName>
    <definedName name="BExAYKXAUWGDOPG952TEJ2UKZKWN" hidden="1">#REF!</definedName>
    <definedName name="BExAYP9TDTI2MBP6EYE0H39CPMXN" hidden="1">#REF!</definedName>
    <definedName name="BExAYPPWJPWDKU59O051WMGB7O0J" hidden="1">#REF!</definedName>
    <definedName name="BExAYR2JZCJBUH6F1LZC2A7JIVRJ" hidden="1">#REF!</definedName>
    <definedName name="BExAYTGVRD3DLKO75RFPMBKCIWB8" hidden="1">#REF!</definedName>
    <definedName name="BExAYY9H9COOT46HJLPVDLTO12UL" hidden="1">#REF!</definedName>
    <definedName name="BExAZCNEGB4JYHC8CZ51KTN890US" hidden="1">#REF!</definedName>
    <definedName name="BExAZFCI302YFYRDJYQDWQQL0Q0O" hidden="1">#REF!</definedName>
    <definedName name="BExAZLHLST9OP89R1HJMC1POQG8H" hidden="1">#REF!</definedName>
    <definedName name="BExAZMDYMIAA7RX1BMCKU1VLBRGY" hidden="1">#REF!</definedName>
    <definedName name="BExAZNL6BHI8DCQWXOX4I2P839UX" hidden="1">#REF!</definedName>
    <definedName name="BExAZRMWSONMCG9KDUM4KAQ7BONM" hidden="1">#REF!</definedName>
    <definedName name="BExAZTFG4SJRG4TW6JXRF7N08JFI" hidden="1">#REF!</definedName>
    <definedName name="BExAZUS4A8OHDZK0MWAOCCCKTH73" hidden="1">#REF!</definedName>
    <definedName name="BExAZX6FECVK3E07KXM2XPYKGM6U" hidden="1">#REF!</definedName>
    <definedName name="BExB012NJ8GASTNNPBRRFTLHIOC9" hidden="1">#REF!</definedName>
    <definedName name="BExB072HHXVMUC0VYNGG48GRSH5Q" hidden="1">#REF!</definedName>
    <definedName name="BExB0FRDEYDEUEAB1W8KD6D965XA" hidden="1">#REF!</definedName>
    <definedName name="BExB0KPCN7YJORQAYUCF4YKIKPMC" hidden="1">#REF!</definedName>
    <definedName name="BExB0WE4PI3NOBXXVO9CTEN4DIU2" hidden="1">#REF!</definedName>
    <definedName name="BExB10QNIVITUYS55OAEKK3VLJFE" hidden="1">#REF!</definedName>
    <definedName name="BExB15ZDRY4CIJ911DONP0KCY9KU" hidden="1">#REF!</definedName>
    <definedName name="BExB16VQY0O0RLZYJFU3OFEONVTE" hidden="1">#REF!</definedName>
    <definedName name="BExB1FKNY2UO4W5FUGFHJOA2WFGG" hidden="1">#REF!</definedName>
    <definedName name="BExB1GMD0PIDGTFBGQOPRWQSP9I4" hidden="1">#REF!</definedName>
    <definedName name="BExB1Q29OO6LNFNT1EQLA3KYE7MX" hidden="1">#REF!</definedName>
    <definedName name="BExB1TNRV5EBWZEHYLHI76T0FVA7" hidden="1">#REF!</definedName>
    <definedName name="BExB1WI6M8I0EEP1ANUQZCFY24EV" hidden="1">#REF!</definedName>
    <definedName name="BExB203OWC9QZA3BYOKQ18L4FUJE" hidden="1">#REF!</definedName>
    <definedName name="BExB2CJHTU7C591BR4WRL5L2F2K6" hidden="1">#REF!</definedName>
    <definedName name="BExB2K1AV4PGNS1O6C7D7AO411AX" hidden="1">#REF!</definedName>
    <definedName name="BExB2O2UYHKI324YE324E1N7FVIB" hidden="1">#REF!</definedName>
    <definedName name="BExB2Q0VJ0MU2URO3JOVUAVHEI3V" hidden="1">#REF!</definedName>
    <definedName name="BExB30IP1DNKNQ6PZ5ERUGR5MK4Z" hidden="1">#REF!</definedName>
    <definedName name="BExB442RX0T3L6HUL6X5T21CENW6" hidden="1">#REF!</definedName>
    <definedName name="BExB4ADD0L7417CII901XTFKXD1J" hidden="1">#REF!</definedName>
    <definedName name="BExB4DO1V1NL2AVK5YE1RSL5RYHL" hidden="1">#REF!</definedName>
    <definedName name="BExB4DYU06HCGRIPBSWRCXK804UM" hidden="1">#REF!</definedName>
    <definedName name="BExB4Z3EZBGYYI33U0KQ8NEIH8PY" hidden="1">#REF!</definedName>
    <definedName name="BExB55368XW7UX657ZSPC6BFE92S" hidden="1">#REF!</definedName>
    <definedName name="BExB57MZEPL2SA2ONPK66YFLZWJU" hidden="1">#REF!</definedName>
    <definedName name="BExB5833OAOJ22VK1YK47FHUSVK2" hidden="1">#REF!</definedName>
    <definedName name="BExB58JDIHS42JZT9DJJMKA8QFCO" hidden="1">#REF!</definedName>
    <definedName name="BExB58U5FQC5JWV9CGC83HLLZUZI" hidden="1">#REF!</definedName>
    <definedName name="BExB5EDO9XUKHF74X3HAU2WPPHZH" hidden="1">#REF!</definedName>
    <definedName name="BExB5G6EH68AYEP1UT0GHUEL3SLN" hidden="1">#REF!</definedName>
    <definedName name="BExB5QYVEZWFE5DQVHAM760EV05X" hidden="1">#REF!</definedName>
    <definedName name="BExB5U9IRH14EMOE0YGIE3WIVLFS" hidden="1">#REF!</definedName>
    <definedName name="BExB5VWYMOV6BAIH7XUBBVPU7MMD" hidden="1">#REF!</definedName>
    <definedName name="BExB610DZWIJP1B72U9QM42COH2B" hidden="1">#REF!</definedName>
    <definedName name="BExB6C3FUAKK9ML5T767NMWGA9YB" hidden="1">#REF!</definedName>
    <definedName name="BExB6C8X6JYRLKZKK17VE3QUNL3D" hidden="1">#REF!</definedName>
    <definedName name="BExB6HN3QRFPXM71MDUK21BKM7PF" hidden="1">#REF!</definedName>
    <definedName name="BExB6IZMHCZ3LB7N73KD90YB1HBZ" hidden="1">#REF!</definedName>
    <definedName name="BExB719SGNX4Y8NE6JEXC555K596" hidden="1">#REF!</definedName>
    <definedName name="BExB7265DCHKS7V2OWRBXCZTEIW9" hidden="1">#REF!</definedName>
    <definedName name="BExB74PS5P9G0P09Y6DZSCX0FLTJ" hidden="1">#REF!</definedName>
    <definedName name="BExB78RH79J0MIF7H8CAZ0CFE88Q" hidden="1">#REF!</definedName>
    <definedName name="BExB7ELT09HGDVO5BJC1ZY9D09GZ" hidden="1">#REF!</definedName>
    <definedName name="BExB806PAXX70XUTA3ZI7OORD78R" hidden="1">#REF!</definedName>
    <definedName name="BExB8HF4UBVZKQCSRFRUQL2EE6VL" hidden="1">#REF!</definedName>
    <definedName name="BExB8HKHKZ1ORJZUYGG2M4VSCC39" hidden="1">#REF!</definedName>
    <definedName name="BExB8QPH8DC5BESEVPSMBCWVN6PO" hidden="1">#REF!</definedName>
    <definedName name="BExB8U5N0D85YR8APKN3PPKG0FWP" hidden="1">#REF!</definedName>
    <definedName name="BExB9DHI5I2TJ2LXYPM98EE81L27" hidden="1">#REF!</definedName>
    <definedName name="BExB9Q2MZZHBGW8QQKVEYIMJBPIE" hidden="1">#REF!</definedName>
    <definedName name="BExBA1GON0EZRJ20UYPILAPLNQWM" hidden="1">#REF!</definedName>
    <definedName name="BExBA69ASGYRZW1G1DYIS9QRRTBN" hidden="1">#REF!</definedName>
    <definedName name="BExBA6K42582A14WFFWQ3Q8QQWB6" hidden="1">#REF!</definedName>
    <definedName name="BExBA8I5D4R8R2PYQ1K16TWGTOEP" hidden="1">#REF!</definedName>
    <definedName name="BExBA93PE0DGUUTA7LLSIGBIXWE5" hidden="1">#REF!</definedName>
    <definedName name="BExBAI8X0FKDQJ6YZJQDTTG4ZCWY" hidden="1">#REF!</definedName>
    <definedName name="BExBAKN7XIBAXCF9PCNVS038PCQO" hidden="1">#REF!</definedName>
    <definedName name="BExBAKXZ7PBW3DDKKA5MWC1ZUC7O" hidden="1">#REF!</definedName>
    <definedName name="BExBAO8NLXZXHO6KCIECSFCH3RR0" hidden="1">#REF!</definedName>
    <definedName name="BExBAOOT1KBSIEISN1ADL4RMY879" hidden="1">#REF!</definedName>
    <definedName name="BExBAVKX8Q09370X1GCZWJ4E91YJ" hidden="1">#REF!</definedName>
    <definedName name="BExBAX2X2ENJYO4QTR5VAIQ86L7B" hidden="1">#REF!</definedName>
    <definedName name="BExBAZ13D3F1DVJQ6YJ8JGUYEYJE" hidden="1">#REF!</definedName>
    <definedName name="BExBBTG649R9I0CT042JLL8LXV18" hidden="1">#REF!</definedName>
    <definedName name="BExBBUCJQRR74Q7GPWDEZXYK2KJL" hidden="1">#REF!</definedName>
    <definedName name="BExBBV8XVMD9CKZY711T0BN7H3PM" hidden="1">#REF!</definedName>
    <definedName name="BExBC78HXWXHO3XAB6E8NVTBGLJS" hidden="1">#REF!</definedName>
    <definedName name="BExBCKKJTIRKC1RZJRTK65HHLX4W" hidden="1">#REF!</definedName>
    <definedName name="BExBCLMEPAN3XXX174TU8SS0627Q" hidden="1">#REF!</definedName>
    <definedName name="BExBCRBEYR2KZ8FAQFZ2NHY13WIY" hidden="1">#REF!</definedName>
    <definedName name="BExBD4I559NXSV6J07Q343TKYMVJ" hidden="1">#REF!</definedName>
    <definedName name="BExBDBZQLTX3OGFYGULQFK5WEZU5" hidden="1">#REF!</definedName>
    <definedName name="BExBDJS9TUEU8Z84IV59E5V4T8K6" hidden="1">#REF!</definedName>
    <definedName name="BExBDKOMSVH4XMH52CFJ3F028I9R" hidden="1">#REF!</definedName>
    <definedName name="BExBDSRXVZQ0W5WXQMP5XD00GRRL" hidden="1">#REF!</definedName>
    <definedName name="BExBDUVGK3E1J4JY9ZYTS7V14BLY" hidden="1">#REF!</definedName>
    <definedName name="BExBE162OSBKD30I7T1DKKPT3I9I" hidden="1">#REF!</definedName>
    <definedName name="BExBE5YPUY1T7N7DHMMIGGXK8TMP" hidden="1">#REF!</definedName>
    <definedName name="BExBEC9ATLQZF86W1M3APSM4HEOH" hidden="1">#REF!</definedName>
    <definedName name="BExBEYFQJE9YK12A6JBMRFKEC7RN" hidden="1">#REF!</definedName>
    <definedName name="BExBG1ED81J2O4A2S5F5Y3BPHMCR" hidden="1">#REF!</definedName>
    <definedName name="BExCRLIHS7466WFJ3RPIUGGXYESZ" hidden="1">#REF!</definedName>
    <definedName name="BExCS1EDDUEAEWHVYXHIP9I1WCJH" hidden="1">#REF!</definedName>
    <definedName name="BExCS6SLRCBH006GNRE27HFRHP40" hidden="1">#REF!</definedName>
    <definedName name="BExCS7ZPMHFJ4UJDAL8CQOLSZ13B" hidden="1">#REF!</definedName>
    <definedName name="BExCS8W4NJUZH9S1CYB6XSDLEPBW" hidden="1">#REF!</definedName>
    <definedName name="BExCSAE1M6G20R41J0Y24YNN0YC1" hidden="1">#REF!</definedName>
    <definedName name="BExCSAOUZOYKHN7HV511TO8VDJ02" hidden="1">#REF!</definedName>
    <definedName name="BExCSMOFTXSUEC1T46LR1UPYRCX5" hidden="1">#REF!</definedName>
    <definedName name="BExCSSDG3TM6TPKS19E9QYJEELZ6" hidden="1">#REF!</definedName>
    <definedName name="BExCSZV7U67UWXL2HKJNM5W1E4OO" hidden="1">#REF!</definedName>
    <definedName name="BExCT4NSDT61OCH04Y2QIFIOP75H" hidden="1">#REF!</definedName>
    <definedName name="BExCTW8G3VCZ55S09HTUGXKB1P2M" hidden="1">#REF!</definedName>
    <definedName name="BExCTYS2KX0QANOLT8LGZ9WV3S3T" hidden="1">#REF!</definedName>
    <definedName name="BExCTZZ9JNES4EDHW97NP0EGQALX" hidden="1">#REF!</definedName>
    <definedName name="BExCU0A1V6NMZQ9ASYJ8QIVQ5UR2" hidden="1">#REF!</definedName>
    <definedName name="BExCU2834920JBHSPCRC4UF80OLL" hidden="1">#REF!</definedName>
    <definedName name="BExCU8O54I3P3WRYWY1CRP3S78QY" hidden="1">#REF!</definedName>
    <definedName name="BExCUDRJO23YOKT8GPWOVQ4XEHF5" hidden="1">#REF!</definedName>
    <definedName name="BExCUPAXFR16YMWL30ME3F3BSRDZ" hidden="1">#REF!</definedName>
    <definedName name="BExCUR94DHCE47PUUWEMT5QZOYR2" hidden="1">#REF!</definedName>
    <definedName name="BExCV634L7SVHGB0UDDTRRQ2Q72H" hidden="1">#REF!</definedName>
    <definedName name="BExCVBXGSXT9FWJRG62PX9S1RK83" hidden="1">#REF!</definedName>
    <definedName name="BExCVHBNLOHNFS0JAV3I1XGPNH9W" hidden="1">#REF!</definedName>
    <definedName name="BExCVI86R31A2IOZIEBY1FJLVILD" hidden="1">#REF!</definedName>
    <definedName name="BExCVKGZXE0I9EIXKBZVSGSEY2RR" hidden="1">#REF!</definedName>
    <definedName name="BExCVV44WY5807WGMTGKPW0GT256" hidden="1">#REF!</definedName>
    <definedName name="BExCVZ5PN4V6MRBZ04PZJW3GEF8S" hidden="1">#REF!</definedName>
    <definedName name="BExCW13R0GWJYGXZBNCPAHQN4NR2" hidden="1">#REF!</definedName>
    <definedName name="BExCW9Y5HWU4RJTNX74O6L24VGCK" hidden="1">#REF!</definedName>
    <definedName name="BExCWPDPESGZS07QGBLSBWDNVJLZ" hidden="1">#REF!</definedName>
    <definedName name="BExCWTVKHIVCRHF8GC39KI58YM5K" hidden="1">#REF!</definedName>
    <definedName name="BExCX2KGRZBRVLZNM8SUSIE6A0RL" hidden="1">#REF!</definedName>
    <definedName name="BExCX3X451T70LZ1VF95L7W4Y4TM" hidden="1">#REF!</definedName>
    <definedName name="BExCX4NZ2N1OUGXM7EV0U7VULJMM" hidden="1">#REF!</definedName>
    <definedName name="BExCXILMURGYMAH6N5LF5DV6K3GM" hidden="1">#REF!</definedName>
    <definedName name="BExCXQUFBMXQ1650735H48B1AZT3" hidden="1">#REF!</definedName>
    <definedName name="BExCY2DQO9VLA77Q7EG3T0XNXX4F" hidden="1">#REF!</definedName>
    <definedName name="BExCY6VMJ68MX3C981R5Q0BX5791" hidden="1">#REF!</definedName>
    <definedName name="BExCYAH2SAZCPW6XCB7V7PMMCAWO" hidden="1">#REF!</definedName>
    <definedName name="BExCYJBB52X8B3AREHCC1L5QNPX7" hidden="1">#REF!</definedName>
    <definedName name="BExCYPRC5HJE6N2XQTHCT6NXGP8N" hidden="1">#REF!</definedName>
    <definedName name="BExCYUK0I3UEXZNFDW71G6Z6D8XR" hidden="1">#REF!</definedName>
    <definedName name="BExCZFZCXMLY5DWESYJ9NGTJYQ8M" hidden="1">#REF!</definedName>
    <definedName name="BExCZJ4P8WS0BDT31WDXI0ROE7D6" hidden="1">#REF!</definedName>
    <definedName name="BExCZKH6CTY5Z38O85JV2KF50P4E" hidden="1">#REF!</definedName>
    <definedName name="BExCZKH6NI0EE02L995IFVBD1J59" hidden="1">#REF!</definedName>
    <definedName name="BExCZUD9FEOJBKDJ51Z3JON9LKJ8" hidden="1">#REF!</definedName>
    <definedName name="BExD0508DAALLU00PHFPBC8SRRKT" hidden="1">#REF!</definedName>
    <definedName name="BExD0HALIN0JR4JTPGDEVAEE5EX5" hidden="1">#REF!</definedName>
    <definedName name="BExD0LCCDPG16YLY5WQSZF1XI5DA" hidden="1">#REF!</definedName>
    <definedName name="BExD0RMWSB4TRECEHTH6NN4K9DFZ" hidden="1">#REF!</definedName>
    <definedName name="BExD0U6KG10QGVDI1XSHK0J10A2V" hidden="1">#REF!</definedName>
    <definedName name="BExD13RUIBGRXDL4QDZ305UKUR12" hidden="1">#REF!</definedName>
    <definedName name="BExD14DETV5R4OOTMAXD5NAKWRO3" hidden="1">#REF!</definedName>
    <definedName name="BExD1OAU9OXQAZA4D70HP72CU6GB" hidden="1">#REF!</definedName>
    <definedName name="BExD1Y1JV61416YA1XRQHKWPZIE7" hidden="1">#REF!</definedName>
    <definedName name="BExD2CFHIRMBKN5KXE5QP4XXEWFS" hidden="1">#REF!</definedName>
    <definedName name="BExD2DMHH1HWXQ9W0YYMDP8AAX8Q" hidden="1">#REF!</definedName>
    <definedName name="BExD2HTPC7IWBAU6OSQ67MQA8BYZ" hidden="1">#REF!</definedName>
    <definedName name="BExD363H2VGFIQUCE6LS4AC5J0ZT" hidden="1">#REF!</definedName>
    <definedName name="BExD3A588E939V61P1XEW0FI5Q0S" hidden="1">#REF!</definedName>
    <definedName name="BExD3CJJDKVR9M18XI3WDZH80WL6" hidden="1">#REF!</definedName>
    <definedName name="BExD3ESD9WYJIB3TRDPJ1CKXRAVL" hidden="1">#REF!</definedName>
    <definedName name="BExD3F368X5S25MWSUNIV57RDB57" hidden="1">#REF!</definedName>
    <definedName name="BExD3IJ5IT335SOSNV9L85WKAOSI" hidden="1">#REF!</definedName>
    <definedName name="BExD3KBVUY57GMMQTOFEU6S6G1AY" hidden="1">#REF!</definedName>
    <definedName name="BExD3NMR7AW2Z6V8SC79VQR37NA6" hidden="1">#REF!</definedName>
    <definedName name="BExD3QXA2UQ2W4N7NYLUEOG40BZB" hidden="1">#REF!</definedName>
    <definedName name="BExD3U2N041TEJ7GCN005UTPHNXY" hidden="1">#REF!</definedName>
    <definedName name="BExD40O0CFTNJFOFMMM1KH0P7BUI" hidden="1">#REF!</definedName>
    <definedName name="BExD4BR9HJ3MWWZ5KLVZWX9FJAUS" hidden="1">#REF!</definedName>
    <definedName name="BExD4F1WTKT3H0N9MF4H1LX7MBSY" hidden="1">#REF!</definedName>
    <definedName name="BExD4H5GQWXBS6LUL3TSP36DVO38" hidden="1">#REF!</definedName>
    <definedName name="BExD4JJSS3QDBLABCJCHD45SRNPI" hidden="1">#REF!</definedName>
    <definedName name="BExD4R1I0MKF033I5LPUYIMTZ6E8" hidden="1">#REF!</definedName>
    <definedName name="BExD50MT3M6XZLNUP9JL93EG6D9R" hidden="1">#REF!</definedName>
    <definedName name="BExD5EV7KDSVF1CJT38M4IBPFLPY" hidden="1">#REF!</definedName>
    <definedName name="BExD5FRK547OESJRYAW574DZEZ7J" hidden="1">#REF!</definedName>
    <definedName name="BExD5I5X2YA2YNCTCDSMEL4CWF4N" hidden="1">#REF!</definedName>
    <definedName name="BExD5QUSRFJWRQ1ZM50WYLCF74DF" hidden="1">#REF!</definedName>
    <definedName name="BExD5SSUIF6AJQHBHK8PNMFBPRYB" hidden="1">#REF!</definedName>
    <definedName name="BExD623C9LRX18BE0W2V6SZLQUXX" hidden="1">#REF!</definedName>
    <definedName name="BExD6CQA7UMJBXV7AIFAIHUF2ICX" hidden="1">#REF!</definedName>
    <definedName name="BExD6FKVK8WJWNYPVENR7Q8Q30PK" hidden="1">#REF!</definedName>
    <definedName name="BExD6GMP0LK8WKVWMIT1NNH8CHLF" hidden="1">#REF!</definedName>
    <definedName name="BExD6H2TE0WWAUIWVSSCLPZ6B88N" hidden="1">#REF!</definedName>
    <definedName name="BExD71LTOE015TV5RSAHM8NT8GVW" hidden="1">#REF!</definedName>
    <definedName name="BExD73USXVADC7EHGHVTQNCT06ZA" hidden="1">#REF!</definedName>
    <definedName name="BExD7GAIGULTB3YHM1OS9RBQOTEC" hidden="1">#REF!</definedName>
    <definedName name="BExD7IE1DHIS52UFDCTSKPJQNRD5" hidden="1">#REF!</definedName>
    <definedName name="BExD7IUBGUWHYC9UNZ1IY5XFYKQN" hidden="1">#REF!</definedName>
    <definedName name="BExD7JQOJ35HGL8U2OCEI2P2JT7I" hidden="1">#REF!</definedName>
    <definedName name="BExD7KSDKNDNH95NDT3S7GM3MUU2" hidden="1">#REF!</definedName>
    <definedName name="BExD8H5O087KQVWIVPUUID5VMGMS" hidden="1">#REF!</definedName>
    <definedName name="BExD8OCLZMFN5K3VZYI4Q4ITVKUA" hidden="1">#REF!</definedName>
    <definedName name="BExD93C1R6LC0631ECHVFYH0R0PD" hidden="1">#REF!</definedName>
    <definedName name="BExD97TXIO0COVNN4OH3DEJ33YLM" hidden="1">#REF!</definedName>
    <definedName name="BExD99RZ1RFIMK6O1ZHSPJ68X9Y5" hidden="1">#REF!</definedName>
    <definedName name="BExD9L0ID3VSOU609GKWYTA5BFMA" hidden="1">#REF!</definedName>
    <definedName name="BExD9M7SEMG0JK2FUTTZXWIEBTKB" hidden="1">#REF!</definedName>
    <definedName name="BExD9MNYBYB1AICQL5165G472IE2" hidden="1">#REF!</definedName>
    <definedName name="BExD9PNSYT7GASEGUVL48MUQ02WO" hidden="1">#REF!</definedName>
    <definedName name="BExD9TK2MIWFH5SKUYU9ZKF4NPHQ" hidden="1">#REF!</definedName>
    <definedName name="BExDA6LD9061UULVKUUI4QP8SK13" hidden="1">#REF!</definedName>
    <definedName name="BExDAGMVMNLQ6QXASB9R6D8DIT12" hidden="1">#REF!</definedName>
    <definedName name="BExDAYBHU9ADLXI8VRC7F608RVGM" hidden="1">#REF!</definedName>
    <definedName name="BExDBDR1XR0FV0CYUCB2OJ7CJCZU" hidden="1">#REF!</definedName>
    <definedName name="BExDC7F818VN0S18ID7XRCRVYPJ4" hidden="1">#REF!</definedName>
    <definedName name="BExDCL7K96PC9VZYB70ZW3QPVIJE" hidden="1">#REF!</definedName>
    <definedName name="BExDCP3UZ3C2O4C1F7KMU0Z9U32N" hidden="1">#REF!</definedName>
    <definedName name="BExEOBX3WECDMYCV9RLN49APTXMM" hidden="1">#REF!</definedName>
    <definedName name="BExEP4E4F36662JDI0TOD85OP7X9" hidden="1">#REF!</definedName>
    <definedName name="BExEPN9VIYI0FVL0HLZQXJFO6TT0" hidden="1">#REF!</definedName>
    <definedName name="BExEPYT6VDSMR8MU2341Q5GM2Y9V" hidden="1">#REF!</definedName>
    <definedName name="BExEQ2ENYLMY8K1796XBB31CJHNN" hidden="1">#REF!</definedName>
    <definedName name="BExEQ2PFE4N40LEPGDPS90WDL6BN" hidden="1">#REF!</definedName>
    <definedName name="BExEQ2PFURT24NQYGYVE8NKX1EGA" hidden="1">#REF!</definedName>
    <definedName name="BExEQB8ZWXO6IIGOEPWTLOJGE2NR" hidden="1">#REF!</definedName>
    <definedName name="BExEQBZX0EL6LIKPY01197ACK65H" hidden="1">#REF!</definedName>
    <definedName name="BExEQDXZALJLD4OBF74IKZBR13SR" hidden="1">#REF!</definedName>
    <definedName name="BExEQFLE2RPWGMWQAI4JMKUEFRPT" hidden="1">#REF!</definedName>
    <definedName name="BExEQTZAP8R69U31W4LKGTKKGKQE" hidden="1">#REF!</definedName>
    <definedName name="BExER2O72H1F9WV6S1J04C15PXX7" hidden="1">#REF!</definedName>
    <definedName name="BExERRUIKIOATPZ9U4HQ0V52RJAU" hidden="1">#REF!</definedName>
    <definedName name="BExERSANFNM1O7T65PC5MJ301YET" hidden="1">#REF!</definedName>
    <definedName name="BExERWCEBKQRYWRQLYJ4UCMMKTHG" hidden="1">#REF!</definedName>
    <definedName name="BExES44RHHDL3V7FLV6M20834WF1" hidden="1">#REF!</definedName>
    <definedName name="BExES4A7VE2X3RYYTVRLKZD4I7WU" hidden="1">#REF!</definedName>
    <definedName name="BExES6ZC8R7PHJ21OVJFLIR7DY30" hidden="1">#REF!</definedName>
    <definedName name="BExESMKD95A649M0WRSG6CXXP326" hidden="1">#REF!</definedName>
    <definedName name="BExESR27ZXJG5VMY4PR9D940VS7T" hidden="1">#REF!</definedName>
    <definedName name="BExESZ03KXL8DQ2591HLR56ZML94" hidden="1">#REF!</definedName>
    <definedName name="BExESZAW5N443NRTKIP59OEI1CR6" hidden="1">#REF!</definedName>
    <definedName name="BExET3HXQ60A4O2OLKX8QNXRI6LQ" hidden="1">#REF!</definedName>
    <definedName name="BExETA3B1FCIOA80H94K90FWXQKE" hidden="1">#REF!</definedName>
    <definedName name="BExETAZOYT4CJIT8RRKC9F2HJG1D" hidden="1">#REF!</definedName>
    <definedName name="BExETF6QD5A9GEINE1KZRRC2LXWM" hidden="1">#REF!</definedName>
    <definedName name="BExETQ9XRXLUACN82805SPSPNKHI" hidden="1">#REF!</definedName>
    <definedName name="BExETR0YRMOR63E6DHLEHV9QVVON" hidden="1">#REF!</definedName>
    <definedName name="BExETVTGY38YXYYF7N73OYN6FYY3" hidden="1">#REF!</definedName>
    <definedName name="BExEUNE4T242Y59C6MS28MXEUGCP" hidden="1">#REF!</definedName>
    <definedName name="BExEV2TP7NA3ZR6RJGH5ER370OUM" hidden="1">#REF!</definedName>
    <definedName name="BExEV69USLNYO2QRJRC0J92XUF00" hidden="1">#REF!</definedName>
    <definedName name="BExEV6KNTQOCFD7GV726XQEVQ7R6" hidden="1">#REF!</definedName>
    <definedName name="BExEV6VGM4POO9QT9KH3QA3VYCWM" hidden="1">#REF!</definedName>
    <definedName name="BExEVET98G3FU6QBF9LHYWSAMV0O" hidden="1">#REF!</definedName>
    <definedName name="BExEVNCUT0PDUYNJH7G6BSEWZOT2" hidden="1">#REF!</definedName>
    <definedName name="BExEVPGF4V5J0WQRZKUM8F9TTKZJ" hidden="1">#REF!</definedName>
    <definedName name="BExEVPWH8S9GER9M14SPIT6XZ8SG" hidden="1">#REF!</definedName>
    <definedName name="BExEVVLIEVWYRF2UUC1H0H5QU1CP" hidden="1">#REF!</definedName>
    <definedName name="BExEVWCKO8T84GW9Z3X47915XKSH" hidden="1">#REF!</definedName>
    <definedName name="BExEVZSJWMZ5L2ZE7AZC57CXKW6T" hidden="1">#REF!</definedName>
    <definedName name="BExEW0JL1GFFCXMDGW54CI7Y8FZN" hidden="1">#REF!</definedName>
    <definedName name="BExEW68M9WL8214QH9C7VCK7BN08" hidden="1">#REF!</definedName>
    <definedName name="BExEW8HFKH6F47KIHYBDRUEFZ2ZZ" hidden="1">#REF!</definedName>
    <definedName name="BExEWLO75K95C6IRKHXSP7VP81T4" hidden="1">#REF!</definedName>
    <definedName name="BExEWNBGQS1U2LW3W84T4LSJ9K00" hidden="1">#REF!</definedName>
    <definedName name="BExEWO7STL7HNZSTY8VQBPTX1WK6" hidden="1">#REF!</definedName>
    <definedName name="BExEWQ0M1N3KMKTDJ73H10QSG4W1" hidden="1">#REF!</definedName>
    <definedName name="BExEX85F3OSW8NSCYGYPS9372Z1Q" hidden="1">#REF!</definedName>
    <definedName name="BExEX9HWY2G6928ZVVVQF77QCM2C" hidden="1">#REF!</definedName>
    <definedName name="BExEXBQWAYKMVBRJRHB8PFCSYFVN" hidden="1">#REF!</definedName>
    <definedName name="BExEXRBZ0DI9E2UFLLKYWGN66B61" hidden="1">#REF!</definedName>
    <definedName name="BExEYLG9FL9V1JPPNZ3FUDNSEJ4V" hidden="1">#REF!</definedName>
    <definedName name="BExEYOW8C1B3OUUCIGEC7L8OOW1Z" hidden="1">#REF!</definedName>
    <definedName name="BExEYUQJXZT6N5HJH8ACJF6SRWEE" hidden="1">#REF!</definedName>
    <definedName name="BExEZ1S6VZCG01ZPLBSS9Z1SBOJ2" hidden="1">#REF!</definedName>
    <definedName name="BExEZGBFNJR8DLPN0V11AU22L6WY" hidden="1">#REF!</definedName>
    <definedName name="BExF02Y3V3QEPO2XLDSK47APK9XJ" hidden="1">#REF!</definedName>
    <definedName name="BExF09OS91RT7N7IW8JLMZ121ZP3" hidden="1">#REF!</definedName>
    <definedName name="BExF0LOEHV42P2DV7QL8O7HOQ3N9" hidden="1">#REF!</definedName>
    <definedName name="BExF0WRM9VO25RLSO03ZOCE8H7K5" hidden="1">#REF!</definedName>
    <definedName name="BExF0ZRI7W4RSLIDLHTSM0AWXO3S" hidden="1">#REF!</definedName>
    <definedName name="BExF19CT3MMZZ2T5EWMDNG3UOJ01" hidden="1">#REF!</definedName>
    <definedName name="BExF1EAPPL24809U36ARIMYRD5NF" hidden="1">#REF!</definedName>
    <definedName name="BExF1M38U6NX17YJA8YU359B5Z4M" hidden="1">#REF!</definedName>
    <definedName name="BExF1MU4W3NPEY0OHRDWP5IANCBB" hidden="1">#REF!</definedName>
    <definedName name="BExF1MZN8MWMOKOARHJ1QAF9HPGT" hidden="1">#REF!</definedName>
    <definedName name="BExF1US4ZIQYSU5LBFYNRA9N0K2O" hidden="1">#REF!</definedName>
    <definedName name="BExF2CWZN6E87RGTBMD4YQI2QT7R" hidden="1">#REF!</definedName>
    <definedName name="BExF2DYO1WQ7GMXSTAQRDBW1NSFG" hidden="1">#REF!</definedName>
    <definedName name="BExF2MSWNUY9Z6BZJQZ538PPTION" hidden="1">#REF!</definedName>
    <definedName name="BExF2QZYWHTYGUTTXR15CKCV3LS7" hidden="1">#REF!</definedName>
    <definedName name="BExF2T8Y6TSJ74RMSZOA9CEH4OZ6" hidden="1">#REF!</definedName>
    <definedName name="BExF31N3YM4F37EOOY8M8VI1KXN8" hidden="1">#REF!</definedName>
    <definedName name="BExF37C1YKBT79Z9SOJAG5MXQGTU" hidden="1">#REF!</definedName>
    <definedName name="BExF3A6HPA6DGYALZNHHJPMCUYZR" hidden="1">#REF!</definedName>
    <definedName name="BExF3I9T44X7DV9HHV51DVDDPPZG" hidden="1">#REF!</definedName>
    <definedName name="BExF3JMFX5DILOIFUDIO1HZUK875" hidden="1">#REF!</definedName>
    <definedName name="BExF3NTC4BGZEM6B87TCFX277QCS" hidden="1">#REF!</definedName>
    <definedName name="BExF3Q7NI90WT31QHYSJDIG0LLLJ" hidden="1">#REF!</definedName>
    <definedName name="BExF3QD55TIY1MSBSRK9TUJKBEWO" hidden="1">#REF!</definedName>
    <definedName name="BExF3QT8J6RIF1L3R700MBSKIOKW" hidden="1">#REF!</definedName>
    <definedName name="BExF42SSBVPMLK2UB3B7FPEIY9TU" hidden="1">#REF!</definedName>
    <definedName name="BExF4HXSWB50BKYPWA0HTT8W56H6" hidden="1">#REF!</definedName>
    <definedName name="BExF4KHF04IWW4LQ95FHQPFE4Y9K" hidden="1">#REF!</definedName>
    <definedName name="BExF4LU2NV3A47BCWPM3EZXUEH37" hidden="1">#REF!</definedName>
    <definedName name="BExF4MVQM5Y0QRDLDFSKWWTF709C" hidden="1">#REF!</definedName>
    <definedName name="BExF4PVMZYV36E8HOYY06J81AMBI" hidden="1">#REF!</definedName>
    <definedName name="BExF4SF9NEX1FZE9N8EXT89PM54D" hidden="1">#REF!</definedName>
    <definedName name="BExF52GTGP8MHGII4KJ8TJGR8W8U" hidden="1">#REF!</definedName>
    <definedName name="BExF57K7L3UC1I2FSAWURR4SN0UN" hidden="1">#REF!</definedName>
    <definedName name="BExF5D96JEPDW6LV89G2REZJ1ES7" hidden="1">#REF!</definedName>
    <definedName name="BExF5HR2GFV7O8LKG9SJ4BY78LYA" hidden="1">#REF!</definedName>
    <definedName name="BExF5ZFO2A29GHWR5ES64Z9OS16J" hidden="1">#REF!</definedName>
    <definedName name="BExF63S045JO7H2ZJCBTBVH3SUIF" hidden="1">#REF!</definedName>
    <definedName name="BExF642TEGTXCI9A61ZOONJCB0U1" hidden="1">#REF!</definedName>
    <definedName name="BExF67O951CF8UJF3KBDNR0E83C1" hidden="1">#REF!</definedName>
    <definedName name="BExF6EV7I35NVMIJGYTB6E24YVPA" hidden="1">#REF!</definedName>
    <definedName name="BExF6FGUF393KTMBT40S5BYAFG00" hidden="1">#REF!</definedName>
    <definedName name="BExF6GNYXWY8A0SY4PW1B6KJMMTM" hidden="1">#REF!</definedName>
    <definedName name="BExF6IB8K74Z0AFT05GPOKKZW7C9" hidden="1">#REF!</definedName>
    <definedName name="BExF6NUXJI11W2IAZNAM1QWC0459" hidden="1">#REF!</definedName>
    <definedName name="BExF6RR76KNVIXGJOVFO8GDILKGZ" hidden="1">#REF!</definedName>
    <definedName name="BExF6ZE8D5CMPJPRWT6S4HM56LPF" hidden="1">#REF!</definedName>
    <definedName name="BExF76FV8SF7AJK7B35AL7VTZF6D" hidden="1">#REF!</definedName>
    <definedName name="BExF7EOIMC1OYL1N7835KGOI0FIZ" hidden="1">#REF!</definedName>
    <definedName name="BExF7K88K7ASGV6RAOAGH52G04VR" hidden="1">#REF!</definedName>
    <definedName name="BExF7OVDRP3LHNAF2CX4V84CKKIR" hidden="1">#REF!</definedName>
    <definedName name="BExF7QO41X2A2SL8UXDNP99GY7U9" hidden="1">#REF!</definedName>
    <definedName name="BExF81GI8B8WBHXFTET68A9358BR" hidden="1">#REF!</definedName>
    <definedName name="BExGL97US0Y3KXXASUTVR26XLT70" hidden="1">#REF!</definedName>
    <definedName name="BExGLC7R4C33RO0PID97ZPPVCW4M" hidden="1">#REF!</definedName>
    <definedName name="BExGLFIF7HCFSHNQHKEV6RY0WCO3" hidden="1">#REF!</definedName>
    <definedName name="BExGLTARRL0J772UD2TXEYAVPY6E" hidden="1">#REF!</definedName>
    <definedName name="BExGLVP1IU8K5A8J1340XFMYPR88" hidden="1">#REF!</definedName>
    <definedName name="BExGLYE6RZTAAWHJBG2QFJPTDS2Q" hidden="1">#REF!</definedName>
    <definedName name="BExGM4DZ65OAQP7MA4LN6QMYZOFF" hidden="1">#REF!</definedName>
    <definedName name="BExGMCXCWEC9XNUOEMZ61TMI6CUO" hidden="1">#REF!</definedName>
    <definedName name="BExGMDDMTKZ2HBA8F9QZ7SS45OS7" hidden="1">#REF!</definedName>
    <definedName name="BExGMJDGIH0MEPC2TUSFUCY2ROTB" hidden="1">#REF!</definedName>
    <definedName name="BExGMKPW2HPKN0M0XKF3AZ8YP0D6" hidden="1">#REF!</definedName>
    <definedName name="BExGMP2F175LGL6QVSJGP6GKYHHA" hidden="1">#REF!</definedName>
    <definedName name="BExGMPIIP8GKML2VVA8OEFL43NCS" hidden="1">#REF!</definedName>
    <definedName name="BExGMZ3SRIXLXMWBVOXXV3M4U4YL" hidden="1">#REF!</definedName>
    <definedName name="BExGMZ3UBN48IXU1ZEFYECEMZ1IM" hidden="1">#REF!</definedName>
    <definedName name="BExGN4I0QATXNZCLZJM1KH1OIJQH" hidden="1">#REF!</definedName>
    <definedName name="BExGN9FZ2RWCMSY1YOBJKZMNIM9R" hidden="1">#REF!</definedName>
    <definedName name="BExGNDSIMTHOCXXG6QOGR6DA8SGG" hidden="1">#REF!</definedName>
    <definedName name="BExGNN2YQ9BDAZXT2GLCSAPXKIM7" hidden="1">#REF!</definedName>
    <definedName name="BExGNSS0CKRPKHO25R3TDBEL2NHX" hidden="1">#REF!</definedName>
    <definedName name="BExGNYH0MO8NOVS85L15G0RWX4GW" hidden="1">#REF!</definedName>
    <definedName name="BExGNZO44DEG8CGIDYSEGDUQ531R" hidden="1">#REF!</definedName>
    <definedName name="BExGO2O0V6UYDY26AX8OSN72F77N" hidden="1">#REF!</definedName>
    <definedName name="BExGO2YUBOVLYHY1QSIHRE1KLAFV" hidden="1">#REF!</definedName>
    <definedName name="BExGO70E2O70LF46V8T26YFPL4V8" hidden="1">#REF!</definedName>
    <definedName name="BExGOB25QJMQCQE76MRW9X58OIOO" hidden="1">#REF!</definedName>
    <definedName name="BExGODAZKJ9EXMQZNQR5YDBSS525" hidden="1">#REF!</definedName>
    <definedName name="BExGODR8ZSMUC11I56QHSZ686XV5" hidden="1">#REF!</definedName>
    <definedName name="BExGOF977NMX3QY6AUFGKM5NGSO5" hidden="1">#REF!</definedName>
    <definedName name="BExGOT6UXUX5FVTAYL9SOBZ1D0II" hidden="1">#REF!</definedName>
    <definedName name="BExGOXJDHUDPDT8I8IVGVW9J0R5Q" hidden="1">#REF!</definedName>
    <definedName name="BExGPHGT5KDOCMV2EFS4OVKTWBRD" hidden="1">#REF!</definedName>
    <definedName name="BExGPID72Y4Y619LWASUQZKZHJNC" hidden="1">#REF!</definedName>
    <definedName name="BExGPPENQIANVGLVQJ77DK5JPRTB" hidden="1">#REF!</definedName>
    <definedName name="BExGQ1ZU4967P72AHF4V1D0FOL5C" hidden="1">#REF!</definedName>
    <definedName name="BExGQ36ZOMR9GV8T05M605MMOY3Y" hidden="1">#REF!</definedName>
    <definedName name="BExGQ61DTJ0SBFMDFBAK3XZ9O0ZO" hidden="1">#REF!</definedName>
    <definedName name="BExGQ6SG9XEOD0VMBAR22YPZWSTA" hidden="1">#REF!</definedName>
    <definedName name="BExGQGJ1A7LNZUS8QSMOG8UNGLMK" hidden="1">#REF!</definedName>
    <definedName name="BExGQPO7ENFEQC0NC6MC9OZR2LHY" hidden="1">#REF!</definedName>
    <definedName name="BExGQX0H4EZMXBJTKJJE4ICJWN5O" hidden="1">#REF!</definedName>
    <definedName name="BExGR4CW3WRIID17GGX4MI9ZDHFE" hidden="1">#REF!</definedName>
    <definedName name="BExGR65GJX27MU2OL6NI5PB8XVB4" hidden="1">#REF!</definedName>
    <definedName name="BExGR6LQ97HETGS3CT96L4IK0JSH" hidden="1">#REF!</definedName>
    <definedName name="BExGR9ATP2LVT7B9OCPSLJ11H9SX" hidden="1">#REF!</definedName>
    <definedName name="BExGRUKVVKDL8483WI70VN2QZDGD" hidden="1">#REF!</definedName>
    <definedName name="BExGS2IWR5DUNJ1U9PAKIV8CMBNI" hidden="1">#REF!</definedName>
    <definedName name="BExGS69P9FFTEOPDS0MWFKF45G47" hidden="1">#REF!</definedName>
    <definedName name="BExGS6F1JFHM5MUJ1RFO50WP6D05" hidden="1">#REF!</definedName>
    <definedName name="BExGSA5YB5ZGE4NHDVCZ55TQAJTL" hidden="1">#REF!</definedName>
    <definedName name="BExGSCEUCQQVDEEKWJ677QTGUVTE" hidden="1">#REF!</definedName>
    <definedName name="BExGSQY65LH1PCKKM5WHDW83F35O" hidden="1">#REF!</definedName>
    <definedName name="BExGSYW1GKISF0PMUAK3XJK9PEW9" hidden="1">#REF!</definedName>
    <definedName name="BExGT0DZJB6LSF6L693UUB9EY1VQ" hidden="1">#REF!</definedName>
    <definedName name="BExGTGVFIF8HOQXR54SK065A8M4K" hidden="1">#REF!</definedName>
    <definedName name="BExGTIYX3OWPIINOGY1E4QQYSKHP" hidden="1">#REF!</definedName>
    <definedName name="BExGTKGUN0KUU3C0RL2LK98D8MEK" hidden="1">#REF!</definedName>
    <definedName name="BExGTZ046J7VMUG4YPKFN2K8TWB7" hidden="1">#REF!</definedName>
    <definedName name="BExGU2G9OPRZRIU9YGF6NX9FUW0J" hidden="1">#REF!</definedName>
    <definedName name="BExGU6HTKLRZO8UOI3DTAM5RFDBA" hidden="1">#REF!</definedName>
    <definedName name="BExGUDDZXFFQHAF4UZF8ZB1HO7H6" hidden="1">#REF!</definedName>
    <definedName name="BExGUIBXBRHGM97ZX6GBA4ZDQ79C" hidden="1">#REF!</definedName>
    <definedName name="BExGUM8D91UNPCOO4TKP9FGX85TF" hidden="1">#REF!</definedName>
    <definedName name="BExGUQF9N9FKI7S0H30WUAEB5LPD" hidden="1">#REF!</definedName>
    <definedName name="BExGUR6BA03XPBK60SQUW197GJ5X" hidden="1">#REF!</definedName>
    <definedName name="BExGUVIP60TA4B7X2PFGMBFUSKGX" hidden="1">#REF!</definedName>
    <definedName name="BExGUZKF06F209XL1IZWVJEQ82EE" hidden="1">#REF!</definedName>
    <definedName name="BExGV2EVT380QHD4AP2RL9MR8L5L" hidden="1">#REF!</definedName>
    <definedName name="BExGVV6OOLDQ3TXZK51TTF3YX0WN" hidden="1">#REF!</definedName>
    <definedName name="BExGW0KVS7U0C87XFZ78QW991IEV" hidden="1">#REF!</definedName>
    <definedName name="BExGW2Z7AMPG6H9EXA9ML6EZVGGA" hidden="1">#REF!</definedName>
    <definedName name="BExGWABG5VT5XO1A196RK61AXA8C" hidden="1">#REF!</definedName>
    <definedName name="BExGWEO0JDG84NYLEAV5NSOAGMJZ" hidden="1">#REF!</definedName>
    <definedName name="BExGWLEOC70Z8QAJTPT2PDHTNM4L" hidden="1">#REF!</definedName>
    <definedName name="BExGWNCXLCRTLBVMTXYJ5PHQI6SS" hidden="1">#REF!</definedName>
    <definedName name="BExGX6U988MCFIGDA1282F92U9AA" hidden="1">#REF!</definedName>
    <definedName name="BExGX7FTB1CKAT5HUW6H531FIY6I" hidden="1">#REF!</definedName>
    <definedName name="BExGX9DVACJQIZ4GH6YAD2A7F70O" hidden="1">#REF!</definedName>
    <definedName name="BExGXDVP2S2Y8Z8Q43I78RCIK3DD" hidden="1">#REF!</definedName>
    <definedName name="BExGXJ9W5JU7TT9S0BKL5Y6VVB39" hidden="1">#REF!</definedName>
    <definedName name="BExGXWB73RJ4BASBQTQ8EY0EC1EB" hidden="1">#REF!</definedName>
    <definedName name="BExGXZ0ABB43C7SMRKZHWOSU9EQX" hidden="1">#REF!</definedName>
    <definedName name="BExGY6SU3SYVCJ3AG2ITY59SAZ5A" hidden="1">#REF!</definedName>
    <definedName name="BExGY6YA4P5KMY2VHT0DYK3YTFAX" hidden="1">#REF!</definedName>
    <definedName name="BExGY8G88PVVRYHPHRPJZFSX6HSC" hidden="1">#REF!</definedName>
    <definedName name="BExGYC718HTZ80PNKYPVIYGRJVF6" hidden="1">#REF!</definedName>
    <definedName name="BExGYCNATXZY2FID93B17YWIPPRD" hidden="1">#REF!</definedName>
    <definedName name="BExGYGJJJ3BBCQAOA51WHP01HN73" hidden="1">#REF!</definedName>
    <definedName name="BExGYOS6TV2C72PLRFU8RP1I58GY" hidden="1">#REF!</definedName>
    <definedName name="BExGZ7NXZ0IBS44C2NZ9VMD6T6K2" hidden="1">#REF!</definedName>
    <definedName name="BExGZJ78ZWZCVHZ3BKEKFJZ6MAEO" hidden="1">#REF!</definedName>
    <definedName name="BExGZOLH2QV73J3M9IWDDPA62TP4" hidden="1">#REF!</definedName>
    <definedName name="BExGZP1PWGFKVVVN4YDIS22DZPCR" hidden="1">#REF!</definedName>
    <definedName name="BExH00L21GZX5YJJGVMOAWBERLP5" hidden="1">#REF!</definedName>
    <definedName name="BExH02ZD6VAY1KQLAQYBBI6WWIZB" hidden="1">#REF!</definedName>
    <definedName name="BExH08Z6LQCGGSGSAILMHX4X7JMD" hidden="1">#REF!</definedName>
    <definedName name="BExH0KT9Z8HEVRRQRGQ8YHXRLIJA" hidden="1">#REF!</definedName>
    <definedName name="BExH0M0FDN12YBOCKL3XL2Z7T7Y8" hidden="1">#REF!</definedName>
    <definedName name="BExH0O9G06YPZ5TN9RYT326I1CP2" hidden="1">#REF!</definedName>
    <definedName name="BExH0WNJAKTJRCKMTX8O4KNMIIJM" hidden="1">#REF!</definedName>
    <definedName name="BExH12Y4WX542WI3ZEM15AK4UM9J" hidden="1">#REF!</definedName>
    <definedName name="BExH1FDTQXR9QQ31WDB7OPXU7MPT" hidden="1">#REF!</definedName>
    <definedName name="BExH1FOMEUIJNIDJAUY0ZQFBJSY9" hidden="1">#REF!</definedName>
    <definedName name="BExH1JFFHEBFX9BWJMNIA3N66R3Z" hidden="1">#REF!</definedName>
    <definedName name="BExH1Z0GIUSVTF2H1G1I3PDGBNK2" hidden="1">#REF!</definedName>
    <definedName name="BExH225UTM6S9FW4MUDZS7F1PQSH" hidden="1">#REF!</definedName>
    <definedName name="BExH23271RF7AYZ542KHQTH68GQ7" hidden="1">#REF!</definedName>
    <definedName name="BExH2GJQR4JALNB314RY0LDI49VH" hidden="1">#REF!</definedName>
    <definedName name="BExH2JZR49T7644JFVE7B3N7RZM9" hidden="1">#REF!</definedName>
    <definedName name="BExH2UHF0QTJG107MULYB16WBJM9" hidden="1">#REF!</definedName>
    <definedName name="BExH2WKXV8X5S2GSBBTWGI0NLNAH" hidden="1">#REF!</definedName>
    <definedName name="BExH2XS1UFYFGU0S0EBXX90W2WE8" hidden="1">#REF!</definedName>
    <definedName name="BExH2XS2TND9SB0GC295R4FP6K5Y" hidden="1">#REF!</definedName>
    <definedName name="BExH2ZA0SZ4SSITL50NA8LZ3OEX6" hidden="1">#REF!</definedName>
    <definedName name="BExH31Z3JNVJPESWKXHILGXZHP2M" hidden="1">#REF!</definedName>
    <definedName name="BExH3E9HZ3QJCDZW7WI7YACFQCHE" hidden="1">#REF!</definedName>
    <definedName name="BExH3IRB6764RQ5HBYRLH6XCT29X" hidden="1">#REF!</definedName>
    <definedName name="BExIG2U8V6RSB47SXLCQG3Q68YRO" hidden="1">#REF!</definedName>
    <definedName name="BExIGJBO8R13LV7CZ7C1YCP974NN" hidden="1">#REF!</definedName>
    <definedName name="BExIGWT86FPOEYTI8GXCGU5Y3KGK" hidden="1">#REF!</definedName>
    <definedName name="BExIHBHXA7E7VUTBVHXXXCH3A5CL" hidden="1">#REF!</definedName>
    <definedName name="BExIHPQCQTGEW8QOJVIQ4VX0P6DX" hidden="1">#REF!</definedName>
    <definedName name="BExII1KN91Q7DLW0UB7W2TJ5ACT9" hidden="1">#REF!</definedName>
    <definedName name="BExII50LI8I0CDOOZEMIVHVA2V95" hidden="1">#REF!</definedName>
    <definedName name="BExIIXMY38TQD12CVV4S57L3I809" hidden="1">#REF!</definedName>
    <definedName name="BExIIY37NEVU2LGS1JE4VR9AN6W4" hidden="1">#REF!</definedName>
    <definedName name="BExIIYJAGXR8TPZ1KCYM7EGJ79UW" hidden="1">#REF!</definedName>
    <definedName name="BExIJ3160YCWGAVEU0208ZGXXG3P" hidden="1">#REF!</definedName>
    <definedName name="BExIJFGZJ5ED9D6KAY4PGQYLELAX" hidden="1">#REF!</definedName>
    <definedName name="BExIJQK80ZEKSTV62E59AYJYUNLI" hidden="1">#REF!</definedName>
    <definedName name="BExIJRLX3M0YQLU1D5Y9V7HM5QNM" hidden="1">#REF!</definedName>
    <definedName name="BExIJV22J0QA7286KNPMHO1ZUCB3" hidden="1">#REF!</definedName>
    <definedName name="BExIJVI6OC7B6ZE9V4PAOYZXKNER" hidden="1">#REF!</definedName>
    <definedName name="BExIJWK0NGTGQ4X7D5VIVXD14JHI" hidden="1">#REF!</definedName>
    <definedName name="BExIJWPCIYINEJUTXU74VK7WG031" hidden="1">#REF!</definedName>
    <definedName name="BExIKHTXPZR5A8OHB6HDP6QWDHAD" hidden="1">#REF!</definedName>
    <definedName name="BExIKMMJOETSAXJYY1SIKM58LMA2" hidden="1">#REF!</definedName>
    <definedName name="BExIKRF6AQ6VOO9KCIWSM6FY8M7D" hidden="1">#REF!</definedName>
    <definedName name="BExIKTYZESFT3LC0ASFMFKSE0D1X" hidden="1">#REF!</definedName>
    <definedName name="BExIKXVA6M8K0PTRYAGXS666L335" hidden="1">#REF!</definedName>
    <definedName name="BExIL0PMZ2SXK9R6MLP43KBU1J2P" hidden="1">#REF!</definedName>
    <definedName name="BExILAAXRTRAD18K74M6MGUEEPUM" hidden="1">#REF!</definedName>
    <definedName name="BExILG5F338C0FFLMVOKMKF8X5ZP" hidden="1">#REF!</definedName>
    <definedName name="BExILGQTQM0HOD0BJI90YO7GOIN3" hidden="1">#REF!</definedName>
    <definedName name="BExIM9DBUB7ZGF4B20FVUO9QGOX2" hidden="1">#REF!</definedName>
    <definedName name="BExIMGK9Z94TFPWWZFMD10HV0IF6" hidden="1">#REF!</definedName>
    <definedName name="BExIMPEGKG18TELVC33T4OQTNBWC" hidden="1">#REF!</definedName>
    <definedName name="BExIN4OR435DL1US13JQPOQK8GD5" hidden="1">#REF!</definedName>
    <definedName name="BExINI6A7H3KSFRFA6UBBDPKW37F" hidden="1">#REF!</definedName>
    <definedName name="BExINIMK8XC3JOBT2EXYFHHH52H0" hidden="1">#REF!</definedName>
    <definedName name="BExINLX401ZKEGWU168DS4JUM2J6" hidden="1">#REF!</definedName>
    <definedName name="BExINMYYJO1FTV1CZF6O5XCFAMQX" hidden="1">#REF!</definedName>
    <definedName name="BExINP2H4KI05FRFV5PKZFE00HKO" hidden="1">#REF!</definedName>
    <definedName name="BExINZELVWYGU876QUUZCIMXPBQC" hidden="1">#REF!</definedName>
    <definedName name="BExIOCQUQHKUU1KONGSDOLQTQEIC" hidden="1">#REF!</definedName>
    <definedName name="BExIOFL8Y5O61VLKTB4H20IJNWS1" hidden="1">#REF!</definedName>
    <definedName name="BExIOMBXRW5NS4ZPYX9G5QREZ5J6" hidden="1">#REF!</definedName>
    <definedName name="BExIORA3GK78T7C7SNBJJUONJ0LS" hidden="1">#REF!</definedName>
    <definedName name="BExIORFDXP4AVIEBLSTZ8ETSXMNM" hidden="1">#REF!</definedName>
    <definedName name="BExIOTZ5EFZ2NASVQ05RH15HRSW6" hidden="1">#REF!</definedName>
    <definedName name="BExIP8YNN6UUE1GZ223SWH7DLGKO" hidden="1">#REF!</definedName>
    <definedName name="BExIPAB4AOL592OJCC1CFAXTLF1A" hidden="1">#REF!</definedName>
    <definedName name="BExIPB25DKX4S2ZCKQN7KWSC3JBF" hidden="1">#REF!</definedName>
    <definedName name="BExIPDLT8JYAMGE5HTN4D1YHZF3V" hidden="1">#REF!</definedName>
    <definedName name="BExIPG040Q08EWIWL6CAVR3GRI43" hidden="1">#REF!</definedName>
    <definedName name="BExIPKNFUDPDKOSH5GHDVNA8D66S" hidden="1">#REF!</definedName>
    <definedName name="BExIQ1VS9A2FHVD9TUHKG9K8EVVP" hidden="1">#REF!</definedName>
    <definedName name="BExIQ3J19L30PSQ2CXNT6IHW0I7V" hidden="1">#REF!</definedName>
    <definedName name="BExIQ3OJ7M04XCY276IO0LJA5XUK" hidden="1">#REF!</definedName>
    <definedName name="BExIQ5S19ITB0NDRUN4XV7B905ED" hidden="1">#REF!</definedName>
    <definedName name="BExIQ9TMQT2EIXSVQW7GVSOAW2VJ" hidden="1">#REF!</definedName>
    <definedName name="BExIQBMDE1L6J4H27K1FMSHQKDSE" hidden="1">#REF!</definedName>
    <definedName name="BExIQE65LVXUOF3UZFO7SDHFJH22" hidden="1">#REF!</definedName>
    <definedName name="BExIQG9OO2KKBOWTMD1OXY36TEGA" hidden="1">#REF!</definedName>
    <definedName name="BExIQX1XBB31HZTYEEVOBSE3C5A6" hidden="1">#REF!</definedName>
    <definedName name="BExIQYP5T1TPAQYW7QU1Q98BKX7W" hidden="1">#REF!</definedName>
    <definedName name="BExIR2ALYRP9FW99DK2084J7IIDC" hidden="1">#REF!</definedName>
    <definedName name="BExIR8FQETPTQYW37DBVDWG3J4JW" hidden="1">#REF!</definedName>
    <definedName name="BExIRRBGTY01OQOI3U5SW59RFDFI" hidden="1">#REF!</definedName>
    <definedName name="BExIS4T0DRF57HYO7OGG72KBOFOI" hidden="1">#REF!</definedName>
    <definedName name="BExIS77BJDDK18PGI9DSEYZPIL7P" hidden="1">#REF!</definedName>
    <definedName name="BExIS8USL1T3Z97CZ30HJ98E2GXQ" hidden="1">#REF!</definedName>
    <definedName name="BExISC5B700MZUBFTQ9K4IKTF7HR" hidden="1">#REF!</definedName>
    <definedName name="BExISDHXS49S1H56ENBPRF1NLD5C" hidden="1">#REF!</definedName>
    <definedName name="BExISM1JLV54A21A164IURMPGUMU" hidden="1">#REF!</definedName>
    <definedName name="BExISRFKJYUZ4AKW44IJF7RF9Y90" hidden="1">#REF!</definedName>
    <definedName name="BExIT1MK8TBAK3SNP36A8FKDQSOK" hidden="1">#REF!</definedName>
    <definedName name="BExITBNYANV2S8KD56GOGCKW393R" hidden="1">#REF!</definedName>
    <definedName name="BExIUD4OJGH65NFNQ4VMCE3R4J1X" hidden="1">#REF!</definedName>
    <definedName name="BExIUTB5OAAXYW0OFMP0PS40SPOB" hidden="1">#REF!</definedName>
    <definedName name="BExIUUT2MHIOV6R3WHA0DPM1KBKY" hidden="1">#REF!</definedName>
    <definedName name="BExIUYPDT1AM6MWGWQS646PIZIWC" hidden="1">#REF!</definedName>
    <definedName name="BExIV0I2O9F8D1UK1SI8AEYR6U0A" hidden="1">#REF!</definedName>
    <definedName name="BExIV2LM38XPLRTWT0R44TMQ59E5" hidden="1">#REF!</definedName>
    <definedName name="BExIV3HY4S0YRV1F7XEMF2YHAR2I" hidden="1">#REF!</definedName>
    <definedName name="BExIV6HUZFRIFLXW2SICKGTAH1PV" hidden="1">#REF!</definedName>
    <definedName name="BExIVC6WZMHRBRGIBUVX0CO2RK05" hidden="1">#REF!</definedName>
    <definedName name="BExIVCXWL6H5LD9DHDIA4F5U9TQL" hidden="1">#REF!</definedName>
    <definedName name="BExIVMOIPSEWSIHIDDLOXESQ28A0" hidden="1">#REF!</definedName>
    <definedName name="BExIVNVNJX9BYDLC88NG09YF5XQ6" hidden="1">#REF!</definedName>
    <definedName name="BExIVQVKLMGSRYT1LFZH0KUIA4OR" hidden="1">#REF!</definedName>
    <definedName name="BExIVYTFI35KNR2XSA6N8OJYUTUR" hidden="1">#REF!</definedName>
    <definedName name="BExIWB3SY3WRIVIOF988DNNODBOA" hidden="1">#REF!</definedName>
    <definedName name="BExIWB99CG0H52LRD6QWPN4L6DV2" hidden="1">#REF!</definedName>
    <definedName name="BExIWG1W7XP9DFYYSZAIOSHM0QLQ" hidden="1">#REF!</definedName>
    <definedName name="BExIWH3KUK94B7833DD4TB0Y6KP9" hidden="1">#REF!</definedName>
    <definedName name="BExIWKE9MGIDWORBI43AWTUNYFAN" hidden="1">#REF!</definedName>
    <definedName name="BExIX34PM5DBTRHRQWP6PL6WIX88" hidden="1">#REF!</definedName>
    <definedName name="BExIX5OAP9KSUE5SIZCW9P39Q4WE" hidden="1">#REF!</definedName>
    <definedName name="BExIXGRJPVJMUDGSG7IHPXPNO69B" hidden="1">#REF!</definedName>
    <definedName name="BExIXM5R87ZL3FHALWZXYCPHGX3E" hidden="1">#REF!</definedName>
    <definedName name="BExIXS036ZCKT2Z8XZKLZ8PFWQGL" hidden="1">#REF!</definedName>
    <definedName name="BExIXY5CF9PFM0P40AZ4U51TMWV0" hidden="1">#REF!</definedName>
    <definedName name="BExIYEXJBK8JDWIRSVV4RJSKZVV1" hidden="1">#REF!</definedName>
    <definedName name="BExIYI2RH0K4225XO970K2IQ1E79" hidden="1">#REF!</definedName>
    <definedName name="BExIYMPZ0KS2KOJFQAUQJ77L7701" hidden="1">#REF!</definedName>
    <definedName name="BExIYP9Q6FV9T0R9G3UDKLS4TTYX" hidden="1">#REF!</definedName>
    <definedName name="BExIYZGLDQ1TN7BIIN4RLDP31GIM" hidden="1">#REF!</definedName>
    <definedName name="BExIZ4K0EZJK6PW3L8SVKTJFSWW9" hidden="1">#REF!</definedName>
    <definedName name="BExIZAECOEZGBAO29QMV14E6XDIV" hidden="1">#REF!</definedName>
    <definedName name="BExIZKVXYD5O2JBU81F2UFJZLLSI" hidden="1">#REF!</definedName>
    <definedName name="BExIZPZDHC8HGER83WHCZAHOX7LK" hidden="1">#REF!</definedName>
    <definedName name="BExIZY2PUZ0OF9YKK1B13IW0VS6G" hidden="1">#REF!</definedName>
    <definedName name="BExJ08KBRR2XMWW3VZMPSQKXHZUH" hidden="1">#REF!</definedName>
    <definedName name="BExJ0DYJWXGE7DA39PYL3WM05U9O" hidden="1">#REF!</definedName>
    <definedName name="BExJ0MY8SY5J5V50H3UKE78ODTVB" hidden="1">#REF!</definedName>
    <definedName name="BExJ0YC98G37ML4N8FLP8D95EFRF" hidden="1">#REF!</definedName>
    <definedName name="BExKCDYKAEV45AFXHVHZZ62E5BM3" hidden="1">#REF!</definedName>
    <definedName name="BExKDKO0W4AGQO1V7K6Q4VM750FT" hidden="1">#REF!</definedName>
    <definedName name="BExKDLF10G7W77J87QWH3ZGLUCLW" hidden="1">#REF!</definedName>
    <definedName name="BExKEFE0I3MT6ZLC4T1L9465HKTN" hidden="1">#REF!</definedName>
    <definedName name="BExKEK6O5BVJP4VY02FY7JNAZ6BT" hidden="1">#REF!</definedName>
    <definedName name="BExKEKXK6E6QX339ELPXDIRZSJE0" hidden="1">#REF!</definedName>
    <definedName name="BExKEOOIBMP7N8033EY2CJYCBX6H" hidden="1">#REF!</definedName>
    <definedName name="BExKEW0RR5LA3VC46A2BEOOMQE56" hidden="1">#REF!</definedName>
    <definedName name="BExKFA3VI1CZK21SM0N3LZWT9LA1" hidden="1">#REF!</definedName>
    <definedName name="BExKFINBFV5J2NFRCL4YUO3YF0ZE" hidden="1">#REF!</definedName>
    <definedName name="BExKFISRBFACTAMJSALEYMY66F6X" hidden="1">#REF!</definedName>
    <definedName name="BExKFOSK5DJ151C4E8544UWMYTOC" hidden="1">#REF!</definedName>
    <definedName name="BExKFYJC4EVEV54F82K6VKP7Q3OU" hidden="1">#REF!</definedName>
    <definedName name="BExKG4IYHBKQQ8J8FN10GB2IKO33" hidden="1">#REF!</definedName>
    <definedName name="BExKGF0L44S78D33WMQ1A75TRKB9" hidden="1">#REF!</definedName>
    <definedName name="BExKGFRN31B3G20LMQ4LRF879J68" hidden="1">#REF!</definedName>
    <definedName name="BExKGJD3U3ADZILP20U3EURP0UQP" hidden="1">#REF!</definedName>
    <definedName name="BExKGNK5YGKP0YHHTAAOV17Z9EIM" hidden="1">#REF!</definedName>
    <definedName name="BExKGV77YH9YXIQTRKK2331QGYKF" hidden="1">#REF!</definedName>
    <definedName name="BExKH3FTZ5VGTB86W9M4AB39R0G8" hidden="1">#REF!</definedName>
    <definedName name="BExKH3FV5U5O6XZM7STS3NZKQFGJ" hidden="1">#REF!</definedName>
    <definedName name="BExKHAMUH8NR3HRV0V6FHJE3ROLN" hidden="1">#REF!</definedName>
    <definedName name="BExKHCFKOWFHO2WW0N7Y5XDXEWAO" hidden="1">#REF!</definedName>
    <definedName name="BExKHIVLONZ46HLMR50DEXKEUNEP" hidden="1">#REF!</definedName>
    <definedName name="BExKHKDK2PRBCUJS8TEDP8K3VODQ" hidden="1">#REF!</definedName>
    <definedName name="BExKHPM9XA0ADDK7TUR0N38EXWEP" hidden="1">#REF!</definedName>
    <definedName name="BExKI4076KXCDE5KXL79KT36OKLO" hidden="1">#REF!</definedName>
    <definedName name="BExKI7LO70WYISR7Q0Y1ZDWO9M3B" hidden="1">#REF!</definedName>
    <definedName name="BExKIGQV6TXIZG039HBOJU62WP2U" hidden="1">#REF!</definedName>
    <definedName name="BExKILE008SF3KTAN8WML3XKI1NZ" hidden="1">#REF!</definedName>
    <definedName name="BExKINSBB6RS7I489QHMCOMU4Z2X" hidden="1">#REF!</definedName>
    <definedName name="BExKIU87ZKSOC2DYZWFK6SAK9I8E" hidden="1">#REF!</definedName>
    <definedName name="BExKJ449HLYX2DJ9UF0H9GTPSQ73" hidden="1">#REF!</definedName>
    <definedName name="BExKJELX2RUC8UEC56IZPYYZXHA7" hidden="1">#REF!</definedName>
    <definedName name="BExKJINMXS61G2TZEXCJAWVV4F57" hidden="1">#REF!</definedName>
    <definedName name="BExKJK5ME8KB7HA0180L7OUZDDGV" hidden="1">#REF!</definedName>
    <definedName name="BExKJN5IF0VMDILJ5K8ZENF2QYV1" hidden="1">#REF!</definedName>
    <definedName name="BExKJUSJPFUIK20FTVAFJWR2OUYX" hidden="1">#REF!</definedName>
    <definedName name="BExKK8VP5RS3D0UXZVKA37C4SYBP" hidden="1">#REF!</definedName>
    <definedName name="BExKKIM9NPF6B3SPMPIQB27HQME4" hidden="1">#REF!</definedName>
    <definedName name="BExKKIX1BCBQ4R3K41QD8NTV0OV0" hidden="1">#REF!</definedName>
    <definedName name="BExKKQ3ZWADYV03YHMXDOAMU90EB" hidden="1">#REF!</definedName>
    <definedName name="BExKKUGD2HMJWQEYZ8H3X1BMXFS9" hidden="1">#REF!</definedName>
    <definedName name="BExKKX05KCZZZPKOR1NE5A8RGVT4" hidden="1">#REF!</definedName>
    <definedName name="BExKLD6S9L66QYREYHBE5J44OK7X" hidden="1">#REF!</definedName>
    <definedName name="BExKLEZK32L28GYJWVO63BZ5E1JD" hidden="1">#REF!</definedName>
    <definedName name="BExKLLKVVHT06LA55JB2FC871DC5" hidden="1">#REF!</definedName>
    <definedName name="BExKMWBX4EH3EYJ07UFEM08NB40Z" hidden="1">#REF!</definedName>
    <definedName name="BExKNBGV2IR3S7M0BX4810KZB4V3" hidden="1">#REF!</definedName>
    <definedName name="BExKNCTBZTSY3MO42VU5PLV6YUHZ" hidden="1">#REF!</definedName>
    <definedName name="BExKNGV2YY749C42AQ2T9QNIE5C3" hidden="1">#REF!</definedName>
    <definedName name="BExKNV8UOHVWEHDJWI2WMJ9X6QHZ" hidden="1">#REF!</definedName>
    <definedName name="BExKNZLD7UATC1MYRNJD8H2NH4KU" hidden="1">#REF!</definedName>
    <definedName name="BExKNZQUKQQG2Y97R74G4O4BJP1L" hidden="1">#REF!</definedName>
    <definedName name="BExKO06X0EAD3ABEG1E8PWLDWHBA" hidden="1">#REF!</definedName>
    <definedName name="BExKO2AHHSGNI1AZOIOW21KPXKPE" hidden="1">#REF!</definedName>
    <definedName name="BExKO2FXWJWC5IZLDN8JHYILQJ2N" hidden="1">#REF!</definedName>
    <definedName name="BExKO438WZ8FKOU00NURGFMOYXWN" hidden="1">#REF!</definedName>
    <definedName name="BExKODIZGWW2EQD0FEYW6WK6XLCM" hidden="1">#REF!</definedName>
    <definedName name="BExKOPO2HPWVQGAKW8LOZMPIDEFG" hidden="1">#REF!</definedName>
    <definedName name="BExKPEZP0QTKOTLIMMIFSVTHQEEK" hidden="1">#REF!</definedName>
    <definedName name="BExKPLQJX0HJ8OTXBXH9IC9J2V0W" hidden="1">#REF!</definedName>
    <definedName name="BExKPN8C7GN36ZJZHLOB74LU6KT0" hidden="1">#REF!</definedName>
    <definedName name="BExKPX9VZ1J5021Q98K60HMPJU58" hidden="1">#REF!</definedName>
    <definedName name="BExKQJGAAWNM3NT19E9I0CQDBTU0" hidden="1">#REF!</definedName>
    <definedName name="BExKQM5GJ1ZN5REKFE7YVBQ0KXWF" hidden="1">#REF!</definedName>
    <definedName name="BExKQOEA7HV9U5DH9C8JXFD62EKH" hidden="1">#REF!</definedName>
    <definedName name="BExKQQ71278061G7ZFYGPWOMOMY2" hidden="1">#REF!</definedName>
    <definedName name="BExKQTXRG3ECU8NT47UR7643LO5G" hidden="1">#REF!</definedName>
    <definedName name="BExKQVL7HPOIZ4FHANDFMVOJLEPR" hidden="1">#REF!</definedName>
    <definedName name="BExKR32XG1WY77WDT8KW9FJPGQTU" hidden="1">#REF!</definedName>
    <definedName name="BExKR8RZSEHW184G0Z56B4EGNU72" hidden="1">#REF!</definedName>
    <definedName name="BExKRVUSQ6PA7ZYQSTEQL3X7PB9P" hidden="1">#REF!</definedName>
    <definedName name="BExKRY3KZ7F7RB2KH8HXSQ85IEQO" hidden="1">#REF!</definedName>
    <definedName name="BExKSA37DZTCK6H13HPIKR0ZFVL8" hidden="1">#REF!</definedName>
    <definedName name="BExKSFMOMSZYDE0WNC94F40S6636" hidden="1">#REF!</definedName>
    <definedName name="BExKSHQ9K79S8KYUWIV5M5LAHHF1" hidden="1">#REF!</definedName>
    <definedName name="BExKSIS3VA1NCEFCZZSIK8B3YIBZ" hidden="1">#REF!</definedName>
    <definedName name="BExKSJTWG9L3FCX8FLK4EMUJMF27" hidden="1">#REF!</definedName>
    <definedName name="BExKSU0MKNAVZYYPKCYTZDWQX4R8" hidden="1">#REF!</definedName>
    <definedName name="BExKSX60G1MUS689FXIGYP2F7C62" hidden="1">#REF!</definedName>
    <definedName name="BExKT2UZ7Y2VWF5NQE18SJRLD2RN" hidden="1">#REF!</definedName>
    <definedName name="BExKT3GJFNGAM09H5F615E36A38C" hidden="1">#REF!</definedName>
    <definedName name="BExKTQZGN8GI3XGSEXMPCCA3S19H" hidden="1">#REF!</definedName>
    <definedName name="BExKTUKYYU0F6TUW1RXV24LRAZFE" hidden="1">#REF!</definedName>
    <definedName name="BExKU3FBLHQBIUTN6XEZW5GC9OG1" hidden="1">#REF!</definedName>
    <definedName name="BExKU82I99FEUIZLODXJDOJC96CQ" hidden="1">#REF!</definedName>
    <definedName name="BExKUDM0DFSCM3D91SH0XLXJSL18" hidden="1">#REF!</definedName>
    <definedName name="BExKULEKJLA77AUQPDUHSM94Y76Z" hidden="1">#REF!</definedName>
    <definedName name="BExKV08R85MKI3MAX9E2HERNQUNL" hidden="1">#REF!</definedName>
    <definedName name="BExKV4AAUNNJL5JWD7PX6BFKVS6O" hidden="1">#REF!</definedName>
    <definedName name="BExKVDVK6HN74GQPTXICP9BFC8CF" hidden="1">#REF!</definedName>
    <definedName name="BExKVFZ3ZZGIC1QI8XN6BYFWN0ZY" hidden="1">#REF!</definedName>
    <definedName name="BExKVG4KGO28KPGTAFL1R8TTZ10N" hidden="1">#REF!</definedName>
    <definedName name="BExKW0CSH7DA02YSNV64PSEIXB2P" hidden="1">#REF!</definedName>
    <definedName name="BExM9NUG3Q31X01AI9ZJCZIX25CS" hidden="1">#REF!</definedName>
    <definedName name="BExM9OG182RP30MY23PG49LVPZ1C" hidden="1">#REF!</definedName>
    <definedName name="BExMA64MW1S18NH8DCKPCCEI5KCB" hidden="1">#REF!</definedName>
    <definedName name="BExMALEWFUEM8Y686IT03ECURUBR" hidden="1">#REF!</definedName>
    <definedName name="BExMAR3XSK6RSFLHP7ZX1EWGHASI" hidden="1">#REF!</definedName>
    <definedName name="BExMAXJS82ZJ8RS22VLE0V0LDUII" hidden="1">#REF!</definedName>
    <definedName name="BExMB4QRS0R3MTB4CMUHFZ84LNZQ" hidden="1">#REF!</definedName>
    <definedName name="BExMBC35WKQY5CWQJLV4D05O6971" hidden="1">#REF!</definedName>
    <definedName name="BExMBFTZV4Q1A5KG25C1N9PHQNSW" hidden="1">#REF!</definedName>
    <definedName name="BExMBK6ISK3U7KHZKUJXIDKGF6VW" hidden="1">#REF!</definedName>
    <definedName name="BExMBYPQDG9AYDQ5E8IECVFREPO6" hidden="1">#REF!</definedName>
    <definedName name="BExMC8AZUTX8LG89K2JJR7ZG62XX" hidden="1">#REF!</definedName>
    <definedName name="BExMCA96YR10V72G2R0SCIKPZLIZ" hidden="1">#REF!</definedName>
    <definedName name="BExMCB5JU5I2VQDUBS4O42BTEVKI" hidden="1">#REF!</definedName>
    <definedName name="BExMCFSQFSEMPY5IXDIRKZDASDBR" hidden="1">#REF!</definedName>
    <definedName name="BExMCMZOEYWVOOJ98TBHTTCS7XB8" hidden="1">#REF!</definedName>
    <definedName name="BExMCS8EF2W3FS9QADNKREYSI8P0" hidden="1">#REF!</definedName>
    <definedName name="BExMCUS7GSOM96J0HJ7EH0FFM2AC" hidden="1">#REF!</definedName>
    <definedName name="BExMCYTT6TVDWMJXO1NZANRTVNAN" hidden="1">#REF!</definedName>
    <definedName name="BExMD5F6IAV108XYJLXUO9HD0IT6" hidden="1">#REF!</definedName>
    <definedName name="BExMDANV66W9T3XAXID40XFJ0J93" hidden="1">#REF!</definedName>
    <definedName name="BExMDGD1KQP7NNR78X2ZX4FCBQ1S" hidden="1">#REF!</definedName>
    <definedName name="BExMDIRDK0DI8P86HB7WPH8QWLSQ" hidden="1">#REF!</definedName>
    <definedName name="BExMDPI2FVMORSWDDCVAJ85WYAYO" hidden="1">#REF!</definedName>
    <definedName name="BExMDUWB7VWHFFR266QXO46BNV2S" hidden="1">#REF!</definedName>
    <definedName name="BExME2U47N8LZG0BPJ49ANY5QVV2" hidden="1">#REF!</definedName>
    <definedName name="BExME88DH5DUKMUFI9FNVECXFD2E" hidden="1">#REF!</definedName>
    <definedName name="BExME9A7MOGAK7YTTQYXP5DL6VYA" hidden="1">#REF!</definedName>
    <definedName name="BExMEOV9YFRY5C3GDLU60GIX10BY" hidden="1">#REF!</definedName>
    <definedName name="BExMEY09ESM4H2YGKEQQRYUD114R" hidden="1">#REF!</definedName>
    <definedName name="BExMF4G4IUPQY1Y5GEY5N3E04CL6" hidden="1">#REF!</definedName>
    <definedName name="BExMF9UIGYMOAQK0ELUWP0S0HZZY" hidden="1">#REF!</definedName>
    <definedName name="BExMFDLBSWFMRDYJ2DZETI3EXKN2" hidden="1">#REF!</definedName>
    <definedName name="BExMFLDTMRTCHKA37LQW67BG8D5C" hidden="1">#REF!</definedName>
    <definedName name="BExMG9NSK30KD01QX0UBN2VNRTG4" hidden="1">#REF!</definedName>
    <definedName name="BExMGG3PFIHPHX7NXB7HDFI3N12L" hidden="1">#REF!</definedName>
    <definedName name="BExMH3H9TW5TJCNU5Z1EWXP3BAEP" hidden="1">#REF!</definedName>
    <definedName name="BExMHOWPB34KPZ76M2KIX2C9R2VB" hidden="1">#REF!</definedName>
    <definedName name="BExMHSSYC6KVHA3QDTSYPN92TWMI" hidden="1">#REF!</definedName>
    <definedName name="BExMI0WA793SF41LQ40A28U8OXQY" hidden="1">#REF!</definedName>
    <definedName name="BExMI3AJ9477KDL4T9DHET4LJJTW" hidden="1">#REF!</definedName>
    <definedName name="BExMI6L9KX05GAK523JFKICJMTA5" hidden="1">#REF!</definedName>
    <definedName name="BExMI6QQ20XHD0NWJUN741B37182" hidden="1">#REF!</definedName>
    <definedName name="BExMI8JB94SBD9EMNJEK7Y2T6GYU" hidden="1">#REF!</definedName>
    <definedName name="BExMI8OS85YTW3KYVE4YD0R7Z6UV" hidden="1">#REF!</definedName>
    <definedName name="BExMIBOOZU40JS3F89OMPSRCE9MM" hidden="1">#REF!</definedName>
    <definedName name="BExMIIQ5MBWSIHTFWAQADXMZC22Q" hidden="1">#REF!</definedName>
    <definedName name="BExMIL4I2GE866I25CR5JBLJWJ6A" hidden="1">#REF!</definedName>
    <definedName name="BExMIRKIPF27SNO82SPFSB3T5U17" hidden="1">#REF!</definedName>
    <definedName name="BExMIV0KC8555D5E42ZGWG15Y0MO" hidden="1">#REF!</definedName>
    <definedName name="BExMIZT6AN7E6YMW2S87CTCN2UXH" hidden="1">#REF!</definedName>
    <definedName name="BExMJ15T9F3475M0896SG60TN0SR" hidden="1">#REF!</definedName>
    <definedName name="BExMJNC8ZFB9DRFOJ961ZAJ8U3A8" hidden="1">#REF!</definedName>
    <definedName name="BExMJTBV8A3D31W2IQHP9RDFPPHQ" hidden="1">#REF!</definedName>
    <definedName name="BExMK2RTXN4QJWEUNX002XK8VQP8" hidden="1">#REF!</definedName>
    <definedName name="BExMKBGQDUZ8AWXYHA3QVMSDVZ3D" hidden="1">#REF!</definedName>
    <definedName name="BExMKBM1467553LDFZRRKVSHN374" hidden="1">#REF!</definedName>
    <definedName name="BExMKGK5FJUC0AU8MABRGDC5ZM70" hidden="1">#REF!</definedName>
    <definedName name="BExMKTW7R5SOV4PHAFGHU3W73DYE" hidden="1">#REF!</definedName>
    <definedName name="BExMKU7051J2W1RQXGZGE62NBRUZ" hidden="1">#REF!</definedName>
    <definedName name="BExMKUN3WPECJR2XRID2R7GZRGNX" hidden="1">#REF!</definedName>
    <definedName name="BExMKZ535P011X4TNV16GCOH4H21" hidden="1">#REF!</definedName>
    <definedName name="BExML3XQNDIMX55ZCHHXKUV3D6E6" hidden="1">#REF!</definedName>
    <definedName name="BExML5QGSWHLI18BGY4CGOTD3UWH" hidden="1">#REF!</definedName>
    <definedName name="BExMLO5Z61RE85X8HHX2G4IU3AZW" hidden="1">#REF!</definedName>
    <definedName name="BExMLVI7UORSHM9FMO8S2EI0TMTS" hidden="1">#REF!</definedName>
    <definedName name="BExMM5UCOT2HSSN0ZIPZW55GSOVO" hidden="1">#REF!</definedName>
    <definedName name="BExMM8ZRS5RQ8H1H55RVPVTDL5NL" hidden="1">#REF!</definedName>
    <definedName name="BExMMH8EAZB09XXQ5X4LR0P4NHG9" hidden="1">#REF!</definedName>
    <definedName name="BExMMIQH5BABNZVCIQ7TBCQ10AY5" hidden="1">#REF!</definedName>
    <definedName name="BExMMNIZ2T7M22WECMUQXEF4NJ71" hidden="1">#REF!</definedName>
    <definedName name="BExMMPMIOU7BURTV0L1K6ACW9X73" hidden="1">#REF!</definedName>
    <definedName name="BExMMQ835AJDHS4B419SS645P67Q" hidden="1">#REF!</definedName>
    <definedName name="BExMMQIUVPCOBISTEJJYNCCLUCPY" hidden="1">#REF!</definedName>
    <definedName name="BExMMTIXETA5VAKBSOFDD5SRU887" hidden="1">#REF!</definedName>
    <definedName name="BExMMV0P6P5YS3C35G0JYYHI7992" hidden="1">#REF!</definedName>
    <definedName name="BExMNDR4V2VG5RFZDGTAGD3Q9PPG" hidden="1">#REF!</definedName>
    <definedName name="BExMNJLFWZBRN9PZF1IO9CYWV1B2" hidden="1">#REF!</definedName>
    <definedName name="BExMNKCJ0FA57YEUUAJE43U1QN5P" hidden="1">#REF!</definedName>
    <definedName name="BExMNKN5D1WEF2OOJVP6LZ6DLU3Y" hidden="1">#REF!</definedName>
    <definedName name="BExMNR38HMPLWAJRQ9MMS3ZAZ9IU" hidden="1">#REF!</definedName>
    <definedName name="BExMNRDZULKJMVY2VKIIRM2M5A1M" hidden="1">#REF!</definedName>
    <definedName name="BExMO9IOWKTWHO8LQJJQI5P3INWY" hidden="1">#REF!</definedName>
    <definedName name="BExMOFYRMNBEPJ7H60CD5KWGNSKW" hidden="1">#REF!</definedName>
    <definedName name="BExMOI29DOEK5R1A5QZPUDKF7N6T" hidden="1">#REF!</definedName>
    <definedName name="BExMPAJ5AJAXGKGK3F6H3ODS6RF4" hidden="1">#REF!</definedName>
    <definedName name="BExMPD2X55FFBVJ6CBUKNPROIOEU" hidden="1">#REF!</definedName>
    <definedName name="BExMPGZ848E38FUH1JBQN97DGWAT" hidden="1">#REF!</definedName>
    <definedName name="BExMPMTICOSMQENOFKQ18K0ZT4S8" hidden="1">#REF!</definedName>
    <definedName name="BExMPMZ07II0R4KGWQQ7PGS3RZS4" hidden="1">#REF!</definedName>
    <definedName name="BExMPOBH04JMDO6Z8DMSEJZM4ANN" hidden="1">#REF!</definedName>
    <definedName name="BExMPSD77XQ3HA6A4FZOJK8G2JP3" hidden="1">#REF!</definedName>
    <definedName name="BExMQ4I3Q7F0BMPHSFMFW9TZ87UD" hidden="1">#REF!</definedName>
    <definedName name="BExMQ4SWDWI4N16AZ0T5CJ6HH8WC" hidden="1">#REF!</definedName>
    <definedName name="BExMQ71WHW50GVX45JU951AGPLFQ" hidden="1">#REF!</definedName>
    <definedName name="BExMQGXSLPT4A6N47LE6FBVHWBOF" hidden="1">#REF!</definedName>
    <definedName name="BExMQSBR7PL4KLB1Q4961QO45Y4G" hidden="1">#REF!</definedName>
    <definedName name="BExMR1MA4I1X77714ZEPUVC8W398" hidden="1">#REF!</definedName>
    <definedName name="BExMR8YQHA7N77HGHY4Y6R30I3XT" hidden="1">#REF!</definedName>
    <definedName name="BExMRENOIARWRYOIVPDIEBVNRDO7" hidden="1">#REF!</definedName>
    <definedName name="BExMRQHUEHGF2FS4LCB0THFELGDI" hidden="1">#REF!</definedName>
    <definedName name="BExMRRJNUMGRSDD5GGKKGEIZ6FTS" hidden="1">#REF!</definedName>
    <definedName name="BExMRU3ACIU0RD2BNWO55LH5U2BR" hidden="1">#REF!</definedName>
    <definedName name="BExMSQRCC40AP8BDUPL2I2DNC210" hidden="1">#REF!</definedName>
    <definedName name="BExO4J9LR712G00TVA82VNTG8O7H" hidden="1">#REF!</definedName>
    <definedName name="BExO55G2KVZ7MIJ30N827CLH0I2A" hidden="1">#REF!</definedName>
    <definedName name="BExO5A8PZD9EUHC5CMPU6N3SQ15L" hidden="1">#REF!</definedName>
    <definedName name="BExO5XMAHL7CY3X0B1OPKZ28DCJ5" hidden="1">#REF!</definedName>
    <definedName name="BExO66LZJKY4PTQVREELI6POS4AY" hidden="1">#REF!</definedName>
    <definedName name="BExO6LLHCYTF7CIVHKAO0NMET14Q" hidden="1">#REF!</definedName>
    <definedName name="BExO7OUQS3XTUQ2LDKGQ8AAQ3OJJ" hidden="1">#REF!</definedName>
    <definedName name="BExO7RUSODZC2NQZMT2AFSMV2ONF" hidden="1">#REF!</definedName>
    <definedName name="BExO85HMYXZJ7SONWBKKIAXMCI3C" hidden="1">#REF!</definedName>
    <definedName name="BExO863922O4PBGQMUNEQKGN3K96" hidden="1">#REF!</definedName>
    <definedName name="BExO89ZIOXN0HOKHY24F7HDZ87UT" hidden="1">#REF!</definedName>
    <definedName name="BExO8CDTBCABLEUD6PE2UM2EZ6C4" hidden="1">#REF!</definedName>
    <definedName name="BExO8IZ05ZG0XVOL3W41KBQE176A" hidden="1">#REF!</definedName>
    <definedName name="BExO8UTAGQWDBQZEEF4HUNMLQCVU" hidden="1">#REF!</definedName>
    <definedName name="BExO937E20IHMGQOZMECL3VZC7OX" hidden="1">#REF!</definedName>
    <definedName name="BExO94UTJKQQ7TJTTJRTSR70YVJC" hidden="1">#REF!</definedName>
    <definedName name="BExO9J3A438976RXIUX5U9SU5T55" hidden="1">#REF!</definedName>
    <definedName name="BExO9RS5RXFJ1911HL3CCK6M74EP" hidden="1">#REF!</definedName>
    <definedName name="BExO9SDRI1M6KMHXSG3AE5L0F2U3" hidden="1">#REF!</definedName>
    <definedName name="BExO9V2U2YXAY904GYYGU6TD8Y7M" hidden="1">#REF!</definedName>
    <definedName name="BExOAQ3GKCT7YZW1EMVU3EILSZL2" hidden="1">#REF!</definedName>
    <definedName name="BExOB9KT2THGV4SPLDVFTFXS4B14" hidden="1">#REF!</definedName>
    <definedName name="BExOBEZ0IE2WBEYY3D3CMRI72N1K" hidden="1">#REF!</definedName>
    <definedName name="BExOBIPU8760ITY0C8N27XZ3KWEF" hidden="1">#REF!</definedName>
    <definedName name="BExOBM0I5L0MZ1G4H9MGMD87SBMZ" hidden="1">#REF!</definedName>
    <definedName name="BExOBOUXMP88KJY2BX2JLUJH5N0K" hidden="1">#REF!</definedName>
    <definedName name="BExOBP0FKQ4SVR59FB48UNLKCOR6" hidden="1">#REF!</definedName>
    <definedName name="BExOBYAVUCQ0IGM0Y6A75QHP0Q1A" hidden="1">#REF!</definedName>
    <definedName name="BExOC3UEHB1CZNINSQHZANWJYKR8" hidden="1">#REF!</definedName>
    <definedName name="BExOCBSF3XGO9YJ23LX2H78VOUR7" hidden="1">#REF!</definedName>
    <definedName name="BExOCKXFMOW6WPFEVX1I7R7FNDSS" hidden="1">#REF!</definedName>
    <definedName name="BExOCYEXOB95DH5NOB0M5NOYX398" hidden="1">#REF!</definedName>
    <definedName name="BExOD4ERMDMFD8X1016N4EXOUR0S" hidden="1">#REF!</definedName>
    <definedName name="BExOD55RS7BQUHRQ6H3USVGKR0P7" hidden="1">#REF!</definedName>
    <definedName name="BExODEWDDEABM4ZY3XREJIBZ8IVP" hidden="1">#REF!</definedName>
    <definedName name="BExODNLAA1L7WQ9ZQX6A1ZOXK9VR" hidden="1">#REF!</definedName>
    <definedName name="BExODZFEIWV26E8RFU7XQYX1J458" hidden="1">#REF!</definedName>
    <definedName name="BExOEBKG55EROA2VL360A06LKASE" hidden="1">#REF!</definedName>
    <definedName name="BExOEBKGOKEBRXLRH70TDVHE8LGF" hidden="1">#REF!</definedName>
    <definedName name="BExOERG5LWXYYEN1DY1H2FWRJS9T" hidden="1">#REF!</definedName>
    <definedName name="BExOEV1S6JJVO5PP4BZ20SNGZR7D" hidden="1">#REF!</definedName>
    <definedName name="BExOFEDNCYI2TPTMQ8SJN3AW4YMF" hidden="1">#REF!</definedName>
    <definedName name="BExOFVLXVD6RVHSQO8KZOOACSV24" hidden="1">#REF!</definedName>
    <definedName name="BExOG2SW3XOGP9VAPQ3THV3VWV12" hidden="1">#REF!</definedName>
    <definedName name="BExOG45J81K4OPA40KW5VQU54KY3" hidden="1">#REF!</definedName>
    <definedName name="BExOG68X4C8NBYPPOZE5R19C2MZG" hidden="1">#REF!</definedName>
    <definedName name="BExOGFE2SCL8HHT4DFAXKLUTJZOG" hidden="1">#REF!</definedName>
    <definedName name="BExOGT6D0LJ3C22RDW8COECKB1J5" hidden="1">#REF!</definedName>
    <definedName name="BExOGTMI1HT31M1RGWVRAVHAK7DE" hidden="1">#REF!</definedName>
    <definedName name="BExOGXO9JE5XSE9GC3I6O21UEKAO" hidden="1">#REF!</definedName>
    <definedName name="BExOH9ICZ13C1LAW8OTYTR9S7ZP3" hidden="1">#REF!</definedName>
    <definedName name="BExOHL75H3OT4WAKKPUXIVXWFVDS" hidden="1">#REF!</definedName>
    <definedName name="BExOHLHXXJL6363CC082M9M5VVXQ" hidden="1">#REF!</definedName>
    <definedName name="BExOHNAO5UDXSO73BK2ARHWKS90Y" hidden="1">#REF!</definedName>
    <definedName name="BExOHR1G1I9A9CI1HG94EWBLWNM2" hidden="1">#REF!</definedName>
    <definedName name="BExOHTQPP8LQ98L6PYUI6QW08YID" hidden="1">#REF!</definedName>
    <definedName name="BExOHX6Q6NJI793PGX59O5EKTP4G" hidden="1">#REF!</definedName>
    <definedName name="BExOI5VMTHH7Y8MQQ1N635CHYI0P" hidden="1">#REF!</definedName>
    <definedName name="BExOIEVCP4Y6VDS23AK84MCYYHRT" hidden="1">#REF!</definedName>
    <definedName name="BExOIHPQIXR0NDR5WD01BZKPKEO3" hidden="1">#REF!</definedName>
    <definedName name="BExOIM7L0Z3LSII9P7ZTV4KJ8RMA" hidden="1">#REF!</definedName>
    <definedName name="BExOIWJVMJ6MG6JC4SPD1L00OHU1" hidden="1">#REF!</definedName>
    <definedName name="BExOIYCN8Z4JK3OOG86KYUCV0ME8" hidden="1">#REF!</definedName>
    <definedName name="BExOJ3AKZ9BCBZT3KD8WMSLK6MN2" hidden="1">#REF!</definedName>
    <definedName name="BExOJ7XQK71I4YZDD29AKOOWZ47E" hidden="1">#REF!</definedName>
    <definedName name="BExOJM0W6XGSW5MXPTTX0GNF6SFT" hidden="1">#REF!</definedName>
    <definedName name="BExOJXEUJJ9SYRJXKYYV2NCCDT2R" hidden="1">#REF!</definedName>
    <definedName name="BExOK0EQYM9JUMAGWOUN7QDH7VMZ" hidden="1">#REF!</definedName>
    <definedName name="BExOK4WM9O7QNG6O57FOASI5QSN1" hidden="1">#REF!</definedName>
    <definedName name="BExOKKHOPWUVRJGQJ5ONR2U40JX8" hidden="1">#REF!</definedName>
    <definedName name="BExOKTXMJP351VXKH8VT6SXUNIMF" hidden="1">#REF!</definedName>
    <definedName name="BExOKU8GMLOCNVORDE329819XN67" hidden="1">#REF!</definedName>
    <definedName name="BExOL0Z3Z7IAMHPB91EO2MF49U57" hidden="1">#REF!</definedName>
    <definedName name="BExOL7KH12VAR0LG741SIOJTLWFD" hidden="1">#REF!</definedName>
    <definedName name="BExOLICXFHJLILCJVFMJE5MGGWKR" hidden="1">#REF!</definedName>
    <definedName name="BExOLOI0WJS3QC12I3ISL0D9AWOF" hidden="1">#REF!</definedName>
    <definedName name="BExOLYZNG5RBD0BTS1OEZJNU92Q5" hidden="1">#REF!</definedName>
    <definedName name="BExOM3HIJ3UZPOKJI68KPBJAHPDC" hidden="1">#REF!</definedName>
    <definedName name="BExOMKPURE33YQ3K1JG9NVQD4W49" hidden="1">#REF!</definedName>
    <definedName name="BExOMP7NGCLUNFK50QD2LPKRG078" hidden="1">#REF!</definedName>
    <definedName name="BExOMU0A6XMY48SZRYL4WQZD13BI" hidden="1">#REF!</definedName>
    <definedName name="BExOMVT0HSNC59DJP4CLISASGHKL" hidden="1">#REF!</definedName>
    <definedName name="BExON0AX35F2SI0UCVMGWGVIUNI3" hidden="1">#REF!</definedName>
    <definedName name="BExON41U4296DV3DPG6I5EF3OEYF" hidden="1">#REF!</definedName>
    <definedName name="BExONB3A7CO4YD8RB41PHC93BQ9M" hidden="1">#REF!</definedName>
    <definedName name="BExONFQH6UUXF8V0GI4BRIST9RFO" hidden="1">#REF!</definedName>
    <definedName name="BExONIL31DZWU7IFVN3VV0XTXJA1" hidden="1">#REF!</definedName>
    <definedName name="BExONJ1BU17R0F5A2UP1UGJBOGKS" hidden="1">#REF!</definedName>
    <definedName name="BExONNZ9VMHVX3J6NLNJY7KZA61O" hidden="1">#REF!</definedName>
    <definedName name="BExONRQ1BAA4F3TXP2MYQ4YCZ09S" hidden="1">#REF!</definedName>
    <definedName name="BExOO1WWIZSGB0YTGKESB45TSVMZ" hidden="1">#REF!</definedName>
    <definedName name="BExOO4B8FPAFYPHCTYTX37P1TQM5" hidden="1">#REF!</definedName>
    <definedName name="BExOOIULUDOJRMYABWV5CCL906X6" hidden="1">#REF!</definedName>
    <definedName name="BExOOTN0KTXJCL7E476XBN1CJ553" hidden="1">#REF!</definedName>
    <definedName name="BExOP9DEBV5W5P4Q25J3XCJBP5S9" hidden="1">#REF!</definedName>
    <definedName name="BExOPFNYRBL0BFM23LZBJTADNOE4" hidden="1">#REF!</definedName>
    <definedName name="BExOPINVFSIZMCVT9YGT2AODVCX3" hidden="1">#REF!</definedName>
    <definedName name="BExOQ1JN4SAC44RTMZIGHSW023WA" hidden="1">#REF!</definedName>
    <definedName name="BExOQ256YMF115DJL3KBPNKABJ90" hidden="1">#REF!</definedName>
    <definedName name="BExQ19DEUOLC11IW32E2AMVZLFF1" hidden="1">#REF!</definedName>
    <definedName name="BExQ1FD6KISGYU1JWEQ4G243ZPVD" hidden="1">#REF!</definedName>
    <definedName name="BExQ29C73XR33S3668YYSYZAIHTG" hidden="1">#REF!</definedName>
    <definedName name="BExQ2FS228IUDUP2023RA1D4AO4C" hidden="1">#REF!</definedName>
    <definedName name="BExQ2L0XYWLY9VPZWXYYFRIRQRJ1" hidden="1">#REF!</definedName>
    <definedName name="BExQ2M841F5Z1BQYR8DG5FKK0LIU" hidden="1">#REF!</definedName>
    <definedName name="BExQ300G8I8TK45A0MVHV15422EU" hidden="1">#REF!</definedName>
    <definedName name="BExQ39R28MXSG2SEV956F0KZ20AN" hidden="1">#REF!</definedName>
    <definedName name="BExQ3D1P3M5Z3HLMEZ17E0BLEE4U" hidden="1">#REF!</definedName>
    <definedName name="BExQ3O4W7QF8BOXTUT4IOGF6YKUD" hidden="1">#REF!</definedName>
    <definedName name="BExQ3PXOWSN8561ZR8IEY8ZASI3B" hidden="1">#REF!</definedName>
    <definedName name="BExQ3TZF04IPY0B0UG9CQQ5736UA" hidden="1">#REF!</definedName>
    <definedName name="BExQ42IU9MNDYLODP41DL6YTZMAR" hidden="1">#REF!</definedName>
    <definedName name="BExQ452HF7N1HYPXJXQ8WD6SOWUV" hidden="1">#REF!</definedName>
    <definedName name="BExQ499KBJ5W7A1G293A0K14EVQB" hidden="1">#REF!</definedName>
    <definedName name="BExQ4BTBSHPHVEDRCXC2ROW8PLFC" hidden="1">#REF!</definedName>
    <definedName name="BExQ4DGKF54SRKQUTUT4B1CZSS62" hidden="1">#REF!</definedName>
    <definedName name="BExQ4T74LQ5PYTV1MUQUW75A4BDY" hidden="1">#REF!</definedName>
    <definedName name="BExQ4XJHD7EJCNH7S1MJDZJ2MNWG" hidden="1">#REF!</definedName>
    <definedName name="BExQ5039ZCEWBUJHU682G4S89J03" hidden="1">#REF!</definedName>
    <definedName name="BExQ56Z9W6YHZHRXOFFI8EFA7CDI" hidden="1">#REF!</definedName>
    <definedName name="BExQ5KX3Z668H1KUCKZ9J24HUQ1F" hidden="1">#REF!</definedName>
    <definedName name="BExQ5SPMSOCJYLAY20NB5A6O32RE" hidden="1">#REF!</definedName>
    <definedName name="BExQ5UICMGTMK790KTLK49MAGXRC" hidden="1">#REF!</definedName>
    <definedName name="BExQ5VEQEIJO7YY80OJTA3XRQYJ9" hidden="1">#REF!</definedName>
    <definedName name="BExQ5YUUK9FD0QGTY4WD0W90O7OL" hidden="1">#REF!</definedName>
    <definedName name="BExQ63793YQ9BH7JLCNRIATIGTRG" hidden="1">#REF!</definedName>
    <definedName name="BExQ6CN1EF2UPZ57ZYMGK8TUJQSS" hidden="1">#REF!</definedName>
    <definedName name="BExQ6M2YXJ8AMRJF3QGHC40ADAHZ" hidden="1">#REF!</definedName>
    <definedName name="BExQ6M8B0X44N9TV56ATUVHGDI00" hidden="1">#REF!</definedName>
    <definedName name="BExQ6POH065GV0I74XXVD0VUPBJW" hidden="1">#REF!</definedName>
    <definedName name="BExQ6WV9KPSMXPPLGZ3KK4WNYTHU" hidden="1">#REF!</definedName>
    <definedName name="BExQ783XTMM2A9I3UKCFWJH1PP2N" hidden="1">#REF!</definedName>
    <definedName name="BExQ79LX01ZPQB8EGD1ZHR2VK2H3" hidden="1">#REF!</definedName>
    <definedName name="BExQ7B3V9MGDK2OIJ61XXFBFLJFZ" hidden="1">#REF!</definedName>
    <definedName name="BExQ7CB046NVPF9ZXDGA7OXOLSLX" hidden="1">#REF!</definedName>
    <definedName name="BExQ7IWDCGGOO1HTJ97YGO1CK3R9" hidden="1">#REF!</definedName>
    <definedName name="BExQ7JNFIEGS2HKNBALH3Q2N5G7Z" hidden="1">#REF!</definedName>
    <definedName name="BExQ7MY3U2Z1IZ71U5LJUD00VVB4" hidden="1">#REF!</definedName>
    <definedName name="BExQ7XL2Q1GVUFL1F9KK0K0EXMWG" hidden="1">#REF!</definedName>
    <definedName name="BExQ8469L3ZRZ3KYZPYMSJIDL7Y5" hidden="1">#REF!</definedName>
    <definedName name="BExQ84MJB94HL3BWRN50M4NCB6Z0" hidden="1">#REF!</definedName>
    <definedName name="BExQ8583ZE00NW7T9OF11OT9IA14" hidden="1">#REF!</definedName>
    <definedName name="BExQ8A0RPE3IMIFIZLUE7KD2N21W" hidden="1">#REF!</definedName>
    <definedName name="BExQ8ABK6H1ADV2R2OYT8NFFYG2N" hidden="1">#REF!</definedName>
    <definedName name="BExQ8DM90XJ6GCJIK9LC5O82I2TJ" hidden="1">#REF!</definedName>
    <definedName name="BExQ8G0K46ZORA0QVQTDI7Z8LXGF" hidden="1">#REF!</definedName>
    <definedName name="BExQ8O3WEU8HNTTGKTW5T0QSKCLP" hidden="1">#REF!</definedName>
    <definedName name="BExQ8ZCEDBOBJA3D9LDP5TU2WYGR" hidden="1">#REF!</definedName>
    <definedName name="BExQ94LAW6MAQBWY25WTBFV5PPZJ" hidden="1">#REF!</definedName>
    <definedName name="BExQ97QIPOSSRK978N8P234Y1XA4" hidden="1">#REF!</definedName>
    <definedName name="BExQ9E6FBAXTHGF3RXANFIA77GXP" hidden="1">#REF!</definedName>
    <definedName name="BExQ9F2YH4UUCCMQITJ475B3S3NP" hidden="1">#REF!</definedName>
    <definedName name="BExQ9KX9734KIAK7IMRLHCPYDHO2" hidden="1">#REF!</definedName>
    <definedName name="BExQ9L81FF4I7816VTPFBDWVU4CW" hidden="1">#REF!</definedName>
    <definedName name="BExQ9M4E2ACZOWWWP1JJIQO8AHUM" hidden="1">#REF!</definedName>
    <definedName name="BExQ9UTANMJCK7LJ4OQMD6F2Q01L" hidden="1">#REF!</definedName>
    <definedName name="BExQ9ZLYHWABXAA9NJDW8ZS0UQ9P" hidden="1">#REF!</definedName>
    <definedName name="BExQA324HSCK40ENJUT9CS9EC71B" hidden="1">#REF!</definedName>
    <definedName name="BExQA55GY0STSNBWQCWN8E31ZXCS" hidden="1">#REF!</definedName>
    <definedName name="BExQA9HZIN9XEMHEEVHT99UU9Z82" hidden="1">#REF!</definedName>
    <definedName name="BExQAELFYH92K8CJL155181UDORO" hidden="1">#REF!</definedName>
    <definedName name="BExQAG8PP8R5NJKNQD1U4QOSD6X5" hidden="1">#REF!</definedName>
    <definedName name="BExQBDICMZTSA1X73TMHNO4JSFLN" hidden="1">#REF!</definedName>
    <definedName name="BExQBEER6CRCRPSSL61S0OMH57ZA" hidden="1">#REF!</definedName>
    <definedName name="BExQBGI92AI8T4659FO9OS501H2S" hidden="1">#REF!</definedName>
    <definedName name="BExQBIGGY5TXI2FJVVZSLZ0LTZYH" hidden="1">#REF!</definedName>
    <definedName name="BExQBM1RUSIQ85LLMM2159BYDPIP" hidden="1">#REF!</definedName>
    <definedName name="BExQBPSOZ47V81YAEURP0NQJNTJH" hidden="1">#REF!</definedName>
    <definedName name="BExQC5TWT21CGBKD0IHAXTIN2QB8" hidden="1">#REF!</definedName>
    <definedName name="BExQC94JL9F5GW4S8DQCAF4WB2DA" hidden="1">#REF!</definedName>
    <definedName name="BExQCKTD8AT0824LGWREXM1B5D1X" hidden="1">#REF!</definedName>
    <definedName name="BExQD571YWOXKR2SX85K5MKQ0AO2" hidden="1">#REF!</definedName>
    <definedName name="BExQDB6VCHN8PNX8EA6JNIEQ2JC2" hidden="1">#REF!</definedName>
    <definedName name="BExQDE1B6U2Q9B73KBENABP71YM1" hidden="1">#REF!</definedName>
    <definedName name="BExQDGQCN7ZW41QDUHOBJUGQAX40" hidden="1">#REF!</definedName>
    <definedName name="BExQEC7BRIJ30PTU3UPFOIP2HPE3" hidden="1">#REF!</definedName>
    <definedName name="BExQEMUA4HEFM4OVO8M8MA8PIAW1" hidden="1">#REF!</definedName>
    <definedName name="BExQEQ4XZQFIKUXNU9H7WE7AMZ1U" hidden="1">#REF!</definedName>
    <definedName name="BExQF1OEB07CRAP6ALNNMJNJ3P2D" hidden="1">#REF!</definedName>
    <definedName name="BExQF9X2AQPFJZTCHTU5PTTR0JAH" hidden="1">#REF!</definedName>
    <definedName name="BExQFC0M9KKFMQKPLPEO2RQDB7MM" hidden="1">#REF!</definedName>
    <definedName name="BExQFEEV7627R8TYZCM28C6V6WHE" hidden="1">#REF!</definedName>
    <definedName name="BExQFEK8NUD04X2OBRA275ADPSDL" hidden="1">#REF!</definedName>
    <definedName name="BExQFGYIWDR4W0YF7XR6E4EWWJ02" hidden="1">#REF!</definedName>
    <definedName name="BExQFPNFKA36IAPS22LAUMBDI4KE" hidden="1">#REF!</definedName>
    <definedName name="BExQFPSWEMA8WBUZ4WK20LR13VSU" hidden="1">#REF!</definedName>
    <definedName name="BExQFVSPOSCCPF1TLJPIWYWYB8A9" hidden="1">#REF!</definedName>
    <definedName name="BExQFWJQXNQAW6LUMOEDS6KMJMYL" hidden="1">#REF!</definedName>
    <definedName name="BExQG8TYRD2G42UA5ZPCRLNKUDMX" hidden="1">#REF!</definedName>
    <definedName name="BExQGO48J9MPCDQ96RBB9UN9AIGT" hidden="1">#REF!</definedName>
    <definedName name="BExQGSBB6MJWDW7AYWA0MSFTXKRR" hidden="1">#REF!</definedName>
    <definedName name="BExQH0UURAJ13AVO5UI04HSRGVYW" hidden="1">#REF!</definedName>
    <definedName name="BExQH6ZZY0NR8SE48PSI9D0CU1TC" hidden="1">#REF!</definedName>
    <definedName name="BExQH9P2MCXAJOVEO4GFQT6MNW22" hidden="1">#REF!</definedName>
    <definedName name="BExQHCZSBYUY8OKKJXFYWKBBM6AH" hidden="1">#REF!</definedName>
    <definedName name="BExQHPKXZ1K33V2F90NZIQRZYIAW" hidden="1">#REF!</definedName>
    <definedName name="BExQHVF9KD06AG2RXUQJ9X4PVGX4" hidden="1">#REF!</definedName>
    <definedName name="BExQHZBHVN2L4HC7ACTR73T5OCV0" hidden="1">#REF!</definedName>
    <definedName name="BExQI85V9TNLDJT5LTRZS10Y26SG" hidden="1">#REF!</definedName>
    <definedName name="BExQIAPKHVEV8CU1L3TTHJW67FJ5" hidden="1">#REF!</definedName>
    <definedName name="BExQIBB4I3Z6AUU0HYV1DHRS13M4" hidden="1">#REF!</definedName>
    <definedName name="BExQIBWPAXU7HJZLKGJZY3EB7MIS" hidden="1">#REF!</definedName>
    <definedName name="BExQIS8O6R36CI01XRY9ISM99TW9" hidden="1">#REF!</definedName>
    <definedName name="BExQIVJB9MJ25NDUHTCVMSODJY2C" hidden="1">#REF!</definedName>
    <definedName name="BExQJBF7LAX128WR7VTMJC88ZLPG" hidden="1">#REF!</definedName>
    <definedName name="BExQJEVCKX6KZHNCLYXY7D0MX5KN" hidden="1">#REF!</definedName>
    <definedName name="BExQJJYSDX8B0J1QGF2HL071KKA3" hidden="1">#REF!</definedName>
    <definedName name="BExQK1HV6SQQ7CP8H8IUKI9TYXTD" hidden="1">#REF!</definedName>
    <definedName name="BExQK3LE5CSBW1E4H4KHW548FL2R" hidden="1">#REF!</definedName>
    <definedName name="BExQKG6LD6PLNDGNGO9DJXY865BR" hidden="1">#REF!</definedName>
    <definedName name="BExQLE1TOW3A287TQB0AVWENT8O1" hidden="1">#REF!</definedName>
    <definedName name="BExRYOYB4A3E5F6MTROY69LR0PMG" hidden="1">#REF!</definedName>
    <definedName name="BExRYZLA9EW71H4SXQR525S72LLP" hidden="1">#REF!</definedName>
    <definedName name="BExRZ66M8G9FQ0VFP077QSZBSOA5" hidden="1">#REF!</definedName>
    <definedName name="BExRZ8FMQQL46I8AQWU17LRNZD5T" hidden="1">#REF!</definedName>
    <definedName name="BExRZIRRIXRUMZ5GOO95S7460BMP" hidden="1">#REF!</definedName>
    <definedName name="BExRZK9RAHMM0ZLTNSK7A4LDC42D" hidden="1">#REF!</definedName>
    <definedName name="BExRZOGSR69INI6GAEPHDWSNK5Q4" hidden="1">#REF!</definedName>
    <definedName name="BExS0ASQBKRTPDWFK0KUDFOS9LE5" hidden="1">#REF!</definedName>
    <definedName name="BExS0GHQUF6YT0RU3TKDEO8CSJYB" hidden="1">#REF!</definedName>
    <definedName name="BExS0K8IHC45I78DMZBOJ1P13KQA" hidden="1">#REF!</definedName>
    <definedName name="BExS152B2LFCRAUHSLI5T6QRNII0" hidden="1">#REF!</definedName>
    <definedName name="BExS15IJV0WW662NXQUVT3FGP4ST" hidden="1">#REF!</definedName>
    <definedName name="BExS194110MR25BYJI3CJ2EGZ8XT" hidden="1">#REF!</definedName>
    <definedName name="BExS1BNVGNSGD4EP90QL8WXYWZ66" hidden="1">#REF!</definedName>
    <definedName name="BExS1UE39N6NCND7MAARSBWXS6HU" hidden="1">#REF!</definedName>
    <definedName name="BExS226HTWL5WVC76MP5A1IBI8WD" hidden="1">#REF!</definedName>
    <definedName name="BExS26OI2QNNAH2WMDD95Z400048" hidden="1">#REF!</definedName>
    <definedName name="BExS2DF6B4ZUF3VZLI4G6LJ3BF38" hidden="1">#REF!</definedName>
    <definedName name="BExS2QB5FS5LYTFYO4BROTWG3OV5" hidden="1">#REF!</definedName>
    <definedName name="BExS2TLU1HONYV6S3ZD9T12D7CIG" hidden="1">#REF!</definedName>
    <definedName name="BExS318UV9I2FXPQQWUKKX00QLPJ" hidden="1">#REF!</definedName>
    <definedName name="BExS3LBS0SMTHALVM4NRI1BAV1NP" hidden="1">#REF!</definedName>
    <definedName name="BExS3MTQ75VBXDGEBURP6YT8RROE" hidden="1">#REF!</definedName>
    <definedName name="BExS3OMGYO0DFN5186UFKEXZ2RX3" hidden="1">#REF!</definedName>
    <definedName name="BExS3SDERJ27OER67TIGOVZU13A2" hidden="1">#REF!</definedName>
    <definedName name="BExS46R5WDNU5KL04FKY5LHJUCB8" hidden="1">#REF!</definedName>
    <definedName name="BExS4ASWKM93XA275AXHYP8AG6SU" hidden="1">#REF!</definedName>
    <definedName name="BExS4JN3Y6SVBKILQK0R9HS45Y52" hidden="1">#REF!</definedName>
    <definedName name="BExS4P6S41O6Z6BED77U3GD9PNH1" hidden="1">#REF!</definedName>
    <definedName name="BExS51H0N51UT0FZOPZRCF1GU063" hidden="1">#REF!</definedName>
    <definedName name="BExS54X72TJFC41FJK72MLRR2OO7" hidden="1">#REF!</definedName>
    <definedName name="BExS59F0PA1V2ZC7S5TN6IT41SXP" hidden="1">#REF!</definedName>
    <definedName name="BExS5DRER9US6NXY9ATYT41KZII3" hidden="1">#REF!</definedName>
    <definedName name="BExS5L3TGB8JVW9ROYWTKYTUPW27" hidden="1">#REF!</definedName>
    <definedName name="BExS6GKQ96EHVLYWNJDWXZXUZW90" hidden="1">#REF!</definedName>
    <definedName name="BExS6ITKSZFRR01YD5B0F676SYN7" hidden="1">#REF!</definedName>
    <definedName name="BExS6N0LI574IAC89EFW6CLTCQ33" hidden="1">#REF!</definedName>
    <definedName name="BExS6WRDBF3ST86ZOBBUL3GTCR11" hidden="1">#REF!</definedName>
    <definedName name="BExS6XNRKR0C3MTA0LV5B60UB908" hidden="1">#REF!</definedName>
    <definedName name="BExS7TKQYLRZGM93UY3ZJZJBQNFJ" hidden="1">#REF!</definedName>
    <definedName name="BExS7Y2LNGVHSIBKC7C3R6X4LDR6" hidden="1">#REF!</definedName>
    <definedName name="BExS81TE0EY44Y3W2M4Z4MGNP5OM" hidden="1">#REF!</definedName>
    <definedName name="BExS81YPDZDVJJVS15HV2HDXAC3Y" hidden="1">#REF!</definedName>
    <definedName name="BExS82PRVNUTEKQZS56YT2DVF6C2" hidden="1">#REF!</definedName>
    <definedName name="BExS8BPG5A0GR5AO1U951NDGGR0L" hidden="1">#REF!</definedName>
    <definedName name="BExS8GSUS17UY50TEM2AWF36BR9Z" hidden="1">#REF!</definedName>
    <definedName name="BExS8HJRBVG0XI6PWA9KTMJZMQXK" hidden="1">#REF!</definedName>
    <definedName name="BExS8R51C8RM2FS6V6IRTYO9GA4A" hidden="1">#REF!</definedName>
    <definedName name="BExS8WDX408F60MH1X9B9UZ2H4R7" hidden="1">#REF!</definedName>
    <definedName name="BExS8Z2W2QEC3MH0BZIYLDFQNUIP" hidden="1">#REF!</definedName>
    <definedName name="BExS92DKGRFFCIA9C0IXDOLO57EP" hidden="1">#REF!</definedName>
    <definedName name="BExS98OB4321YCHLCQ022PXKTT2W" hidden="1">#REF!</definedName>
    <definedName name="BExS9C9N8GFISC6HUERJ0EI06GB2" hidden="1">#REF!</definedName>
    <definedName name="BExS9DX13CACP3J8JDREK30JB1SQ" hidden="1">#REF!</definedName>
    <definedName name="BExS9FPRS2KRRCS33SE6WFNF5GYL" hidden="1">#REF!</definedName>
    <definedName name="BExS9WI0A6PSEB8N9GPXF2Z7MWHM" hidden="1">#REF!</definedName>
    <definedName name="BExSA5HP306TN9XJS0TU619DLRR7" hidden="1">#REF!</definedName>
    <definedName name="BExSAAVWQOOIA6B3JHQVGP08HFEM" hidden="1">#REF!</definedName>
    <definedName name="BExSAFJ3IICU2M7QPVE4ARYMXZKX" hidden="1">#REF!</definedName>
    <definedName name="BExSAH6ID8OHX379UXVNGFO8J6KQ" hidden="1">#REF!</definedName>
    <definedName name="BExSAQBHIXGQRNIRGCJMBXUPCZQA" hidden="1">#REF!</definedName>
    <definedName name="BExSAUTCT4P7JP57NOR9MTX33QJZ" hidden="1">#REF!</definedName>
    <definedName name="BExSAY9CA9TFXQ9M9FBJRGJO9T9E" hidden="1">#REF!</definedName>
    <definedName name="BExSB4JYKQ3MINI7RAYK5M8BLJDC" hidden="1">#REF!</definedName>
    <definedName name="BExSBMOS41ZRLWYLOU29V6Y7YORR" hidden="1">#REF!</definedName>
    <definedName name="BExSBRBXXQMBU1TYDW1BXTEVEPRU" hidden="1">#REF!</definedName>
    <definedName name="BExSC54998WTZ21DSL0R8UN0Y9JH" hidden="1">#REF!</definedName>
    <definedName name="BExSC60N7WR9PJSNC9B7ORCX9NGY" hidden="1">#REF!</definedName>
    <definedName name="BExSCE99EZTILTTCE4NJJF96OYYM" hidden="1">#REF!</definedName>
    <definedName name="BExSCHUQZ2HFEWS54X67DIS8OSXZ" hidden="1">#REF!</definedName>
    <definedName name="BExSCOG41SKKG4GYU76WRWW1CTE6" hidden="1">#REF!</definedName>
    <definedName name="BExSCVC9P86YVFMRKKUVRV29MZXZ" hidden="1">#REF!</definedName>
    <definedName name="BExSD233CH4MU9ZMGNRF97ZV7KWU" hidden="1">#REF!</definedName>
    <definedName name="BExSD2U0F3BN6IN9N4R2DTTJG15H" hidden="1">#REF!</definedName>
    <definedName name="BExSD6A6NY15YSMFH51ST6XJY429" hidden="1">#REF!</definedName>
    <definedName name="BExSD9VH6PF6RQ135VOEE08YXPAW" hidden="1">#REF!</definedName>
    <definedName name="BExSDP5Y04WWMX2WWRITWOX8R5I9" hidden="1">#REF!</definedName>
    <definedName name="BExSDSGM203BJTNS9MKCBX453HMD" hidden="1">#REF!</definedName>
    <definedName name="BExSDT20XUFXTDM37M148AXAP7HN" hidden="1">#REF!</definedName>
    <definedName name="BExSEEHK1VLWD7JBV9SVVVIKQZ3I" hidden="1">#REF!</definedName>
    <definedName name="BExSEJKZLX37P3V33TRTFJ30BFRK" hidden="1">#REF!</definedName>
    <definedName name="BExSEP9UVOAI6TMXKNK587PQ3328" hidden="1">#REF!</definedName>
    <definedName name="BExSERZ34ETZF8OI93MYIVZX4RDV" hidden="1">#REF!</definedName>
    <definedName name="BExSF07QFLZCO4P6K6QF05XG7PH1" hidden="1">#REF!</definedName>
    <definedName name="BExSFELNPJYUZX393PKWKNNZYV1N" hidden="1">#REF!</definedName>
    <definedName name="BExSFJ8ZAGQ63A4MVMZRQWLVRGQ5" hidden="1">#REF!</definedName>
    <definedName name="BExSFKQRST2S9KXWWLCXYLKSF4G1" hidden="1">#REF!</definedName>
    <definedName name="BExSFYDRRTAZVPXRWUF5PDQ97WFF" hidden="1">#REF!</definedName>
    <definedName name="BExSFZVPFTXA3F0IJ2NGH1GXX9R7" hidden="1">#REF!</definedName>
    <definedName name="BExSG90Q4ZUU2IPGDYOM169NJV9S" hidden="1">#REF!</definedName>
    <definedName name="BExSG9X3DU845PNXYJGGLBQY2UHG" hidden="1">#REF!</definedName>
    <definedName name="BExSGE45J27MDUUNXW7Z8Q33UAON" hidden="1">#REF!</definedName>
    <definedName name="BExSGE9LY91Q0URHB4YAMX0UAMYI" hidden="1">#REF!</definedName>
    <definedName name="BExSGLB2URTLBCKBB4Y885W925F2" hidden="1">#REF!</definedName>
    <definedName name="BExSGOAYG73SFWOPAQV80P710GID" hidden="1">#REF!</definedName>
    <definedName name="BExSGOWJHRW7FWKLO2EHUOOGHNAF" hidden="1">#REF!</definedName>
    <definedName name="BExSGOWJTAP41ZV5Q23H7MI9C76W" hidden="1">#REF!</definedName>
    <definedName name="BExSGR5JQVX2HQ0PKCGZNSSUM1RV" hidden="1">#REF!</definedName>
    <definedName name="BExSGVHX69GJZHD99DKE4RZ042B1" hidden="1">#REF!</definedName>
    <definedName name="BExSGZJO4J4ZO04E2N2ECVYS9DEZ" hidden="1">#REF!</definedName>
    <definedName name="BExSHAHFHS7MMNJR8JPVABRGBVIT" hidden="1">#REF!</definedName>
    <definedName name="BExSHGH88QZWW4RNAX4YKAZ5JEBL" hidden="1">#REF!</definedName>
    <definedName name="BExSHOKK1OO3CX9Z28C58E5J1D9W" hidden="1">#REF!</definedName>
    <definedName name="BExSHQD8KYLTQGDXIRKCHQQ7MKIH" hidden="1">#REF!</definedName>
    <definedName name="BExSHVGPIAHXI97UBLI9G4I4M29F" hidden="1">#REF!</definedName>
    <definedName name="BExSI0K2YL3HTCQAD8A7TR4QCUR6" hidden="1">#REF!</definedName>
    <definedName name="BExSIFUDNRWXWIWNGCCFOOD8WIAZ" hidden="1">#REF!</definedName>
    <definedName name="BExTTWD2PGX3Y9FR5F2MRNLY1DIY" hidden="1">#REF!</definedName>
    <definedName name="BExTTZNS2PBCR93C9IUW49UZ4I6T" hidden="1">#REF!</definedName>
    <definedName name="BExTU2YFQ25JQ6MEMRHHN66VLTPJ" hidden="1">#REF!</definedName>
    <definedName name="BExTU75IOII1V5O0C9X2VAYYVJUG" hidden="1">#REF!</definedName>
    <definedName name="BExTUA5F7V4LUIIAM17J3A8XF3JE" hidden="1">#REF!</definedName>
    <definedName name="BExTUJ53ANGZ3H1KDK4CR4Q0OD6P" hidden="1">#REF!</definedName>
    <definedName name="BExTUKXSZBM7C57G6NGLWGU4WOHY" hidden="1">#REF!</definedName>
    <definedName name="BExTUSQCFFYZCDNHWHADBC2E1ZP1" hidden="1">#REF!</definedName>
    <definedName name="BExTUVFGOJEYS28JURA5KHQFDU5J" hidden="1">#REF!</definedName>
    <definedName name="BExTUW10U40QCYGHM5NJ3YR1O5SP" hidden="1">#REF!</definedName>
    <definedName name="BExTUWXFQHINU66YG82BI20ATMB5" hidden="1">#REF!</definedName>
    <definedName name="BExTUY9WNSJ91GV8CP0SKJTEIV82" hidden="1">#REF!</definedName>
    <definedName name="BExTV3O3JQGQFY3SDFTMBEM08TQX" hidden="1">#REF!</definedName>
    <definedName name="BExTV67VIM8PV6KO253M4DUBJQLC" hidden="1">#REF!</definedName>
    <definedName name="BExTVELZCF2YA5L6F23BYZZR6WHF" hidden="1">#REF!</definedName>
    <definedName name="BExTVGPIQZ99YFXUC8OONUX5BD42" hidden="1">#REF!</definedName>
    <definedName name="BExTVZQLP9VFLEYQ9280W13X7E8K" hidden="1">#REF!</definedName>
    <definedName name="BExTWB4LA1PODQOH4LDTHQKBN16K" hidden="1">#REF!</definedName>
    <definedName name="BExTWI0Q8AWXUA3ZN7I5V3QK2KM1" hidden="1">#REF!</definedName>
    <definedName name="BExTWIX3ABJ6HLPILAXA5Q9LFO26" hidden="1">#REF!</definedName>
    <definedName name="BExTWJTIA3WUW1PUWXAOP9O8NKLZ" hidden="1">#REF!</definedName>
    <definedName name="BExTWW95OX07FNA01WF5MSSSFQLX" hidden="1">#REF!</definedName>
    <definedName name="BExTWX5J0J9QLNYZ3NQJHZBGYCNM" hidden="1">#REF!</definedName>
    <definedName name="BExTX476KI0RNB71XI5TYMANSGBG" hidden="1">#REF!</definedName>
    <definedName name="BExTXJ6HBAIXMMWKZTJNFDYVZCAY" hidden="1">#REF!</definedName>
    <definedName name="BExTXT812NQT8GAEGH738U29BI0D" hidden="1">#REF!</definedName>
    <definedName name="BExTXWIP2TFPTQ76NHFOB72NICRZ" hidden="1">#REF!</definedName>
    <definedName name="BExTY5T62H651VC86QM4X7E28JVA" hidden="1">#REF!</definedName>
    <definedName name="BExTYHCJJ2NWRM1RV59FYR41534U" hidden="1">#REF!</definedName>
    <definedName name="BExTYKCEFJ83LZM95M1V7CSFQVEA" hidden="1">#REF!</definedName>
    <definedName name="BExTYPLA9N640MFRJJQPKXT7P88M" hidden="1">#REF!</definedName>
    <definedName name="BExTZ7F71SNTOX4LLZCK5R9VUMIJ" hidden="1">#REF!</definedName>
    <definedName name="BExTZ8X5G9S3PA4FPSNK7T69W7QT" hidden="1">#REF!</definedName>
    <definedName name="BExTZ97Y0RMR8V5BI9F2H4MFB77O" hidden="1">#REF!</definedName>
    <definedName name="BExTZK5PMCAXJL4DUIGL6H9Y8U4C" hidden="1">#REF!</definedName>
    <definedName name="BExTZKB6L5SXV5UN71YVTCBEIGWY" hidden="1">#REF!</definedName>
    <definedName name="BExTZLICVKK4NBJFEGL270GJ2VQO" hidden="1">#REF!</definedName>
    <definedName name="BExTZO2596CBZKPI7YNA1QQNPAIJ" hidden="1">#REF!</definedName>
    <definedName name="BExTZY8TDV4U7FQL7O10G6VKWKPJ" hidden="1">#REF!</definedName>
    <definedName name="BExU02QNT4LT7H9JPUC4FXTLVGZT" hidden="1">#REF!</definedName>
    <definedName name="BExU0BFJJQO1HJZKI14QGOQ6JROO" hidden="1">#REF!</definedName>
    <definedName name="BExU0FH5WTGW8MRFUFMDDSMJ6YQ5" hidden="1">#REF!</definedName>
    <definedName name="BExU0GDOIL9U33QGU9ZU3YX3V1I4" hidden="1">#REF!</definedName>
    <definedName name="BExU0HKTO8WJDQDWRTUK5TETM3HS" hidden="1">#REF!</definedName>
    <definedName name="BExU0MTJQPE041ZN7H8UKGV6MZT7" hidden="1">#REF!</definedName>
    <definedName name="BExU0ORMFEN4WCM9S7YUY7E9WX3C" hidden="1">#REF!</definedName>
    <definedName name="BExU0XB6XCXI4SZ92YEUFMW4TAXF" hidden="1">#REF!</definedName>
    <definedName name="BExU0ZUUFYHLUK4M4E8GLGIBBNT0" hidden="1">#REF!</definedName>
    <definedName name="BExU147D6RPG6ZVTSXRKFSVRHSBG" hidden="1">#REF!</definedName>
    <definedName name="BExU16R10W1SOAPNG4CDJ01T7JRE" hidden="1">#REF!</definedName>
    <definedName name="BExU17CKOR3GNIHDNVLH9L1IOJS9" hidden="1">#REF!</definedName>
    <definedName name="BExU1EE8BA0E70VLL6WM5F85J10Q" hidden="1">#REF!</definedName>
    <definedName name="BExU1GXUTLRPJN4MRINLAPHSZQFG" hidden="1">#REF!</definedName>
    <definedName name="BExU1IL9AOHFO85BZB6S60DK3N8H" hidden="1">#REF!</definedName>
    <definedName name="BExU1NOPS09CLFZL1O31RAF9BQNQ" hidden="1">#REF!</definedName>
    <definedName name="BExU1PH9MOEX1JZVZ3D5M9DXB191" hidden="1">#REF!</definedName>
    <definedName name="BExU1QZEEKJA35IMEOLOJ3ODX0ZA" hidden="1">#REF!</definedName>
    <definedName name="BExU1VRURIWWVJ95O40WA23LMTJD" hidden="1">#REF!</definedName>
    <definedName name="BExU2M5CK6XK55UIHDVYRXJJJRI4" hidden="1">#REF!</definedName>
    <definedName name="BExU2TXVT25ZTOFQAF6CM53Z1RLF" hidden="1">#REF!</definedName>
    <definedName name="BExU2XZLYIU19G7358W5T9E87AFR" hidden="1">#REF!</definedName>
    <definedName name="BExU3B66MCKJFSKT3HL8B5EJGVX0" hidden="1">#REF!</definedName>
    <definedName name="BExU3UNI9NR1RNZR07NSLSZMDOQQ" hidden="1">#REF!</definedName>
    <definedName name="BExU401R18N6XKZKL7CNFOZQCM14" hidden="1">#REF!</definedName>
    <definedName name="BExU42QVGY7TK39W1BIN6CDRG2OE" hidden="1">#REF!</definedName>
    <definedName name="BExU44P2AEX6PD8VC4ISCROUCQSP" hidden="1">#REF!</definedName>
    <definedName name="BExU47OZMS6TCWMEHHF0UCSFLLPI" hidden="1">#REF!</definedName>
    <definedName name="BExU4D36E8TXN0M8KSNGEAFYP4DQ" hidden="1">#REF!</definedName>
    <definedName name="BExU4G31RRVLJ3AC6E1FNEFMXM3O" hidden="1">#REF!</definedName>
    <definedName name="BExU4GDVLPUEWBA4MRYRTQAUNO7B" hidden="1">#REF!</definedName>
    <definedName name="BExU4I148DA7PRCCISLWQ6ABXFK6" hidden="1">#REF!</definedName>
    <definedName name="BExU4L101H2KQHVKCKQ4PBAWZV6K" hidden="1">#REF!</definedName>
    <definedName name="BExU4NA00RRRBGRT6TOB0MXZRCRZ" hidden="1">#REF!</definedName>
    <definedName name="BExU51IFNZXPBDES28457LR8X60M" hidden="1">#REF!</definedName>
    <definedName name="BExU529I6YHVOG83TJHWSILIQU1S" hidden="1">#REF!</definedName>
    <definedName name="BExU57YCIKPRD8QWL6EU0YR3NG3J" hidden="1">#REF!</definedName>
    <definedName name="BExU5DSTBWXLN6E59B757KRWRI6E" hidden="1">#REF!</definedName>
    <definedName name="BExU5TDWM8NNDHYPQ7OQODTQ368A" hidden="1">#REF!</definedName>
    <definedName name="BExU5X4OX1V1XHS6WSSORVQPP6Z3" hidden="1">#REF!</definedName>
    <definedName name="BExU5XVPARTFMRYHNUTBKDIL4UJN" hidden="1">#REF!</definedName>
    <definedName name="BExU66KMFBAP8JCVG9VM1RD1TNFF" hidden="1">#REF!</definedName>
    <definedName name="BExU68IOM3CB3TACNAE9565TW7SH" hidden="1">#REF!</definedName>
    <definedName name="BExU6AM82KN21E82HMWVP3LWP9IL" hidden="1">#REF!</definedName>
    <definedName name="BExU6FEU1MRHU98R9YOJC5OKUJ6L" hidden="1">#REF!</definedName>
    <definedName name="BExU6KIAJ663Y8W8QMU4HCF183DF" hidden="1">#REF!</definedName>
    <definedName name="BExU6KT19B4PG6SHXFBGBPLM66KT" hidden="1">#REF!</definedName>
    <definedName name="BExU6PAVKIOAIMQ9XQIHHF1SUAGO" hidden="1">#REF!</definedName>
    <definedName name="BExU6WXXC7SSQDMHSLUN5C2V4IYX" hidden="1">#REF!</definedName>
    <definedName name="BExU708NI96MM6BUOX5DT9LV4JWF" hidden="1">#REF!</definedName>
    <definedName name="BExU73387E74XE8A9UKZLZNJYY65" hidden="1">#REF!</definedName>
    <definedName name="BExU76ZHCJM8I7VSICCMSTC33O6U" hidden="1">#REF!</definedName>
    <definedName name="BExU7BBTUF8BQ42DSGM94X5TG5GF" hidden="1">#REF!</definedName>
    <definedName name="BExU7HH4EAHFQHT4AXKGWAWZP3I0" hidden="1">#REF!</definedName>
    <definedName name="BExU7MF1ZVPDHOSMCAXOSYICHZ4I" hidden="1">#REF!</definedName>
    <definedName name="BExU7O2BJ6D5YCKEL6FD2EFCWYRX" hidden="1">#REF!</definedName>
    <definedName name="BExU7Q0JS9YIUKUPNSSAIDK2KJAV" hidden="1">#REF!</definedName>
    <definedName name="BExU80I6AE5OU7P7F5V7HWIZBJ4P" hidden="1">#REF!</definedName>
    <definedName name="BExU86NB26MCPYIISZ36HADONGT2" hidden="1">#REF!</definedName>
    <definedName name="BExU885EZZNSZV3GP298UJ8LB7OL" hidden="1">#REF!</definedName>
    <definedName name="BExU8FSAUP9TUZ1NO9WXK80QPHWV" hidden="1">#REF!</definedName>
    <definedName name="BExU8KFLAN778MBN93NYZB0FV30G" hidden="1">#REF!</definedName>
    <definedName name="BExU8UX9JX3XLB47YZ8GFXE0V7R2" hidden="1">#REF!</definedName>
    <definedName name="BExU91DC3DGKPZD6LTER2IRTF89C" hidden="1">#REF!</definedName>
    <definedName name="BExU96M1J7P9DZQ3S9H0C12KGYTW" hidden="1">#REF!</definedName>
    <definedName name="BExU9F05OR1GZ3057R6UL3WPEIYI" hidden="1">#REF!</definedName>
    <definedName name="BExU9GCSO5YILIKG6VAHN13DL75K" hidden="1">#REF!</definedName>
    <definedName name="BExU9KJOZLO15N11MJVN782NFGJ0" hidden="1">#REF!</definedName>
    <definedName name="BExU9LG29XU2K1GNKRO4438JYQZE" hidden="1">#REF!</definedName>
    <definedName name="BExU9RW36I5Z6JIXUIUB3PJH86LT" hidden="1">#REF!</definedName>
    <definedName name="BExUA28AO7OWDG3H23Q0CL4B7BHW" hidden="1">#REF!</definedName>
    <definedName name="BExUA5O923FFNEBY8BPO1TU3QGBM" hidden="1">#REF!</definedName>
    <definedName name="BExUA6Q4K25VH452AQ3ZIRBCMS61" hidden="1">#REF!</definedName>
    <definedName name="BExUAFV4JMBSM2SKBQL9NHL0NIBS" hidden="1">#REF!</definedName>
    <definedName name="BExUAMWQODKBXMRH1QCMJLJBF8M7" hidden="1">#REF!</definedName>
    <definedName name="BExUAX8WS5OPVLCDXRGKTU2QMTFO" hidden="1">#REF!</definedName>
    <definedName name="BExUB8HLEXSBVPZ5AXNQEK96F1N4" hidden="1">#REF!</definedName>
    <definedName name="BExUBCDVZIEA7YT0LPSMHL5ZSERQ" hidden="1">#REF!</definedName>
    <definedName name="BExUBKXBUCN760QYU7Q8GESBWOQH" hidden="1">#REF!</definedName>
    <definedName name="BExUBL83ED0P076RN9RJ8P1MZ299" hidden="1">#REF!</definedName>
    <definedName name="BExUC623BDYEODBN0N4DO6PJQ7NU" hidden="1">#REF!</definedName>
    <definedName name="BExUC8WH8TCKBB5313JGYYQ1WFLT" hidden="1">#REF!</definedName>
    <definedName name="BExUCFCDK6SPH86I6STXX8X3WMC4" hidden="1">#REF!</definedName>
    <definedName name="BExUCLC6AQ5KR6LXSAXV4QQ8ASVG" hidden="1">#REF!</definedName>
    <definedName name="BExUD4IOJ12X3PJG5WXNNGDRCKAP" hidden="1">#REF!</definedName>
    <definedName name="BExUD9WX9BWK72UWVSLYZJLAY5VY" hidden="1">#REF!</definedName>
    <definedName name="BExUDBEUJH9IACZDBL1VAUWPG0QW" hidden="1">#REF!</definedName>
    <definedName name="BExUDEV0CYVO7Y5IQQBEJ6FUY9S6" hidden="1">#REF!</definedName>
    <definedName name="BExUDWOXQGIZW0EAIIYLQUPXF8YV" hidden="1">#REF!</definedName>
    <definedName name="BExUDXAIC17W1FUU8Z10XUAVB7CS" hidden="1">#REF!</definedName>
    <definedName name="BExUE5OMY7OAJQ9WR8C8HG311ORP" hidden="1">#REF!</definedName>
    <definedName name="BExUEFKOQWXXGRNLAOJV2BJ66UB8" hidden="1">#REF!</definedName>
    <definedName name="BExUEJGX3OQQP5KFRJSRCZ70EI9V" hidden="1">#REF!</definedName>
    <definedName name="BExUEYR71COFS2X8PDNU21IPMQEU" hidden="1">#REF!</definedName>
    <definedName name="BExVPRLJ9I6RX45EDVFSQGCPJSOK" hidden="1">#REF!</definedName>
    <definedName name="BExVSL787C8E4HFQZ2NVLT35I2XV" hidden="1">#REF!</definedName>
    <definedName name="BExVSTFTVV14SFGHQUOJL5SQ5TX9" hidden="1">#REF!</definedName>
    <definedName name="BExVT3MPE8LQ5JFN3HQIFKSQ80U4" hidden="1">#REF!</definedName>
    <definedName name="BExVT7TRK3NZHPME2TFBXOF1WBR9" hidden="1">#REF!</definedName>
    <definedName name="BExVT9H0R0T7WGQAAC0HABMG54YM" hidden="1">#REF!</definedName>
    <definedName name="BExVTCMDDEDGLUIMUU6BSFHEWTOP" hidden="1">#REF!</definedName>
    <definedName name="BExVTCMDQMLKRA2NQR72XU6Y54IK" hidden="1">#REF!</definedName>
    <definedName name="BExVTCRV8FQ5U9OYWWL44N6KFNHU" hidden="1">#REF!</definedName>
    <definedName name="BExVTNESHPVG0A0KZ7BRX26MS0PF" hidden="1">#REF!</definedName>
    <definedName name="BExVTTJVTNRSBHBTUZ78WG2JM5MK" hidden="1">#REF!</definedName>
    <definedName name="BExVTXLMYR87BC04D1ERALPUFVPG" hidden="1">#REF!</definedName>
    <definedName name="BExVUL4ITWL2Z4NO717HTFQNT2C4" hidden="1">#REF!</definedName>
    <definedName name="BExVUL9V3H8ZF6Y72LQBBN639YAA" hidden="1">#REF!</definedName>
    <definedName name="BExVV5T14N2HZIK7HQ4P2KG09U0J" hidden="1">#REF!</definedName>
    <definedName name="BExVV7R410VYLADLX9LNG63ID6H1" hidden="1">#REF!</definedName>
    <definedName name="BExVVCEED4JEKF59OV0G3T4XFMFO" hidden="1">#REF!</definedName>
    <definedName name="BExVVPFO2J7FMSRPD36909HN4BZJ" hidden="1">#REF!</definedName>
    <definedName name="BExVVQ19AQ3VCARJOC38SF7OYE9Y" hidden="1">#REF!</definedName>
    <definedName name="BExVVQ19TAECID45CS4HXT1RD3AQ" hidden="1">#REF!</definedName>
    <definedName name="BExVW3YV5XGIVJ97UUPDJGJ2P15B" hidden="1">#REF!</definedName>
    <definedName name="BExVW5X571GEYR5SCU1Z2DHKWM79" hidden="1">#REF!</definedName>
    <definedName name="BExVW6YTKA098AF57M4PHNQ54XMH" hidden="1">#REF!</definedName>
    <definedName name="BExVWINKCH0V0NUWH363SMXAZE62" hidden="1">#REF!</definedName>
    <definedName name="BExVWYU8EK669NP172GEIGCTVPPA" hidden="1">#REF!</definedName>
    <definedName name="BExVX3MVJ0GHWPP1EL59ZQNKMX0B" hidden="1">#REF!</definedName>
    <definedName name="BExVX3XN2DRJKL8EDBIG58RYQ36R" hidden="1">#REF!</definedName>
    <definedName name="BExVXDZ63PUART77BBR5SI63TPC6" hidden="1">#REF!</definedName>
    <definedName name="BExVXHKI6LFYMGWISMPACMO247HL" hidden="1">#REF!</definedName>
    <definedName name="BExVXLX2BZ5EF2X6R41BTKRJR1NM" hidden="1">#REF!</definedName>
    <definedName name="BExVY11V7U1SAY4QKYE0PBSPD7LW" hidden="1">#REF!</definedName>
    <definedName name="BExVY1SV37DL5YU59HS4IG3VBCP4" hidden="1">#REF!</definedName>
    <definedName name="BExVY3WFGJKSQA08UF9NCMST928Y" hidden="1">#REF!</definedName>
    <definedName name="BExVY954UOEVQEIC5OFO4NEWVKAQ" hidden="1">#REF!</definedName>
    <definedName name="BExVYHDYIV5397LC02V4FEP8VD6W" hidden="1">#REF!</definedName>
    <definedName name="BExVYOVIZDA18YIQ0A30Q052PCAK" hidden="1">#REF!</definedName>
    <definedName name="BExVYQIXPEM6J4JVP78BRHIC05PV" hidden="1">#REF!</definedName>
    <definedName name="BExVYVGWN7SONLVDH9WJ2F1JS264" hidden="1">#REF!</definedName>
    <definedName name="BExVZ9EO732IK6MNMG17Y1EFTJQC" hidden="1">#REF!</definedName>
    <definedName name="BExVZB1Y5J4UL2LKK0363EU7GIJ1" hidden="1">#REF!</definedName>
    <definedName name="BExVZJQVO5LQ0BJH5JEN5NOBIAF6" hidden="1">#REF!</definedName>
    <definedName name="BExVZNXWS91RD7NXV5NE2R3C8WW7" hidden="1">#REF!</definedName>
    <definedName name="BExW0386REQRCQCVT9BCX80UPTRY" hidden="1">#REF!</definedName>
    <definedName name="BExW0FYP4WXY71CYUG40SUBG9UWU" hidden="1">#REF!</definedName>
    <definedName name="BExW0RI61B4VV0ARXTFVBAWRA1C5" hidden="1">#REF!</definedName>
    <definedName name="BExW1BVUYQTKMOR56MW7RVRX4L1L" hidden="1">#REF!</definedName>
    <definedName name="BExW1F1220628FOMTW5UAATHRJHK" hidden="1">#REF!</definedName>
    <definedName name="BExW1TKA0Z9OP2DTG50GZR5EG8C7" hidden="1">#REF!</definedName>
    <definedName name="BExW1U0JLKQ094DW5MMOI8UHO09V" hidden="1">#REF!</definedName>
    <definedName name="BExW283NP9D366XFPXLGSCI5UB0L" hidden="1">#REF!</definedName>
    <definedName name="BExW2H3C8WJSBW5FGTFKVDVJC4CL" hidden="1">#REF!</definedName>
    <definedName name="BExW2MSCKPGF5K3I7TL4KF5ISUOL" hidden="1">#REF!</definedName>
    <definedName name="BExW2SMO90FU9W8DVVES6Q4E6BZR" hidden="1">#REF!</definedName>
    <definedName name="BExW36V9N91OHCUMGWJQL3I5P4JK" hidden="1">#REF!</definedName>
    <definedName name="BExW3EIBA1J9Q9NA9VCGZGRS8WV7" hidden="1">#REF!</definedName>
    <definedName name="BExW3FEO8FI8N6AGQKYEG4SQVJWB" hidden="1">#REF!</definedName>
    <definedName name="BExW3GB28STOMJUSZEIA7YKYNS4Y" hidden="1">#REF!</definedName>
    <definedName name="BExW3T1K638HT5E0Y8MMK108P5JT" hidden="1">#REF!</definedName>
    <definedName name="BExW4217ZHL9VO39POSTJOD090WU" hidden="1">#REF!</definedName>
    <definedName name="BExW4GPW71EBF8XPS2QGVQHBCDX3" hidden="1">#REF!</definedName>
    <definedName name="BExW4JKC5837JBPCOJV337ZVYYY3" hidden="1">#REF!</definedName>
    <definedName name="BExW4QR9FV9MP5K610THBSM51RYO" hidden="1">#REF!</definedName>
    <definedName name="BExW4Z029R9E19ZENN3WEA3VDAD1" hidden="1">#REF!</definedName>
    <definedName name="BExW5AZNT6IAZGNF2C879ODHY1B8" hidden="1">#REF!</definedName>
    <definedName name="BExW5WPU27WD4NWZOT0ZEJIDLX5J" hidden="1">#REF!</definedName>
    <definedName name="BExW660AV1TUV2XNUPD65RZR3QOO" hidden="1">#REF!</definedName>
    <definedName name="BExW66LVVZK656PQY1257QMHP2AY" hidden="1">#REF!</definedName>
    <definedName name="BExW6EJPHAP1TWT380AZLXNHR22P" hidden="1">#REF!</definedName>
    <definedName name="BExW6G1PJ38H10DVLL8WPQ736OEB" hidden="1">#REF!</definedName>
    <definedName name="BExW794A74Z5F2K8LVQLD6VSKXUE" hidden="1">#REF!</definedName>
    <definedName name="BExW8K0SSIPSKBVP06IJ71600HJZ" hidden="1">#REF!</definedName>
    <definedName name="BExW8NM8DJJESE7GF7VGTO2XO6P1" hidden="1">#REF!</definedName>
    <definedName name="BExW8T0GVY3ZYO4ACSBLHS8SH895" hidden="1">#REF!</definedName>
    <definedName name="BExW8YEP73JMMU9HZ08PM4WHJQZ4" hidden="1">#REF!</definedName>
    <definedName name="BExW937AT53OZQRHNWQZ5BVH24IE" hidden="1">#REF!</definedName>
    <definedName name="BExW95LN5N0LYFFVP7GJEGDVDLF0" hidden="1">#REF!</definedName>
    <definedName name="BExW967733Q8RAJOHR2GJ3HO8JIW" hidden="1">#REF!</definedName>
    <definedName name="BExW9POK1KIOI0ALS5MZIKTDIYMA" hidden="1">#REF!</definedName>
    <definedName name="BExW9TVLB7OIHTG98I7I4EXBL61S" hidden="1">#REF!</definedName>
    <definedName name="BExXLDE6PN4ESWT3LXJNQCY94NE4" hidden="1">#REF!</definedName>
    <definedName name="BExXLQVPK2H3IF0NDDA5CT612EUK" hidden="1">#REF!</definedName>
    <definedName name="BExXLR6IO70TYTACKQH9M5PGV24J" hidden="1">#REF!</definedName>
    <definedName name="BExXM065WOLYRYHGHOJE0OOFXA4M" hidden="1">#REF!</definedName>
    <definedName name="BExXM3GUNXVDM82KUR17NNUMQCNI" hidden="1">#REF!</definedName>
    <definedName name="BExXMA28M8SH7MKIGETSDA72WUIZ" hidden="1">#REF!</definedName>
    <definedName name="BExXMOLHIAHDLFSA31PUB36SC3I9" hidden="1">#REF!</definedName>
    <definedName name="BExXMT8T5Z3M2JBQN65X2LKH0YQI" hidden="1">#REF!</definedName>
    <definedName name="BExXN1XNO7H60M9X1E7EVWFJDM5N" hidden="1">#REF!</definedName>
    <definedName name="BExXN22ZOTIW49GPLWFYKVM90FNZ" hidden="1">#REF!</definedName>
    <definedName name="BExXN4C031W9DK73MJHKL8YT1QA8" hidden="1">#REF!</definedName>
    <definedName name="BExXN6QAP8UJQVN4R4BQKPP4QK35" hidden="1">#REF!</definedName>
    <definedName name="BExXNBOA39T2X6Y5Y5GZ5DDNA1AX" hidden="1">#REF!</definedName>
    <definedName name="BExXND6872VJ3M2PGT056WQMWBHD" hidden="1">#REF!</definedName>
    <definedName name="BExXNPM24UN2PGVL9D1TUBFRIKR4" hidden="1">#REF!</definedName>
    <definedName name="BExXNWYB165VO9MHARCL5WLCHWS0" hidden="1">#REF!</definedName>
    <definedName name="BExXO278QHQN8JDK5425EJ615ECC" hidden="1">#REF!</definedName>
    <definedName name="BExXOBHOP0WGFHI2Y9AO4L440UVQ" hidden="1">#REF!</definedName>
    <definedName name="BExXOHSAD2NSHOLLMZ2JWA4I3I1R" hidden="1">#REF!</definedName>
    <definedName name="BExXP80B5FGA00JCM7UXKPI3PB7Y" hidden="1">#REF!</definedName>
    <definedName name="BExXP85M4WXYVN1UVHUTOEKEG5XS" hidden="1">#REF!</definedName>
    <definedName name="BExXPELOTHOAG0OWILLAH94OZV5J" hidden="1">#REF!</definedName>
    <definedName name="BExXPS31W1VD2NMIE4E37LHVDF0L" hidden="1">#REF!</definedName>
    <definedName name="BExXPZKYEMVF5JOC14HYOOYQK6JK" hidden="1">#REF!</definedName>
    <definedName name="BExXQ89PA10X79WBWOEP1AJX1OQM" hidden="1">#REF!</definedName>
    <definedName name="BExXQCGQGGYSI0LTRVR73MUO50AW" hidden="1">#REF!</definedName>
    <definedName name="BExXQEEXFHDQ8DSRAJSB5ET6J004" hidden="1">#REF!</definedName>
    <definedName name="BExXQH41O5HZAH8BO6HCFY8YC3TU" hidden="1">#REF!</definedName>
    <definedName name="BExXQIRBLQSLAJTFL7224FCFUTKH" hidden="1">#REF!</definedName>
    <definedName name="BExXQJIEF5R3QQ6D8HO3NGPU0IQC" hidden="1">#REF!</definedName>
    <definedName name="BExXQU00K9ER4I1WM7T9J0W1E7ZC" hidden="1">#REF!</definedName>
    <definedName name="BExXQU00KOR7XLM8B13DGJ1MIQDY" hidden="1">#REF!</definedName>
    <definedName name="BExXQXG18PS8HGBOS03OSTQ0KEYC" hidden="1">#REF!</definedName>
    <definedName name="BExXQXQT4OAFQT5B0YB3USDJOJOB" hidden="1">#REF!</definedName>
    <definedName name="BExXR3FSEXAHSXEQNJORWFCPX86N" hidden="1">#REF!</definedName>
    <definedName name="BExXR3W3FKYQBLR299HO9RZ70C43" hidden="1">#REF!</definedName>
    <definedName name="BExXR46U23CRRBV6IZT982MAEQKI" hidden="1">#REF!</definedName>
    <definedName name="BExXR8OKAVX7O70V5IYG2PRKXSTI" hidden="1">#REF!</definedName>
    <definedName name="BExXRA6N6XCLQM6XDV724ZIH6G93" hidden="1">#REF!</definedName>
    <definedName name="BExXRABZ1CNKCG6K1MR6OUFHF7J9" hidden="1">#REF!</definedName>
    <definedName name="BExXRBOFETC0OTJ6WY3VPMFH03VB" hidden="1">#REF!</definedName>
    <definedName name="BExXRD13K1S9Y3JGR7CXSONT7RJZ" hidden="1">#REF!</definedName>
    <definedName name="BExXRIFB4QQ87QIGA9AG0NXP577K" hidden="1">#REF!</definedName>
    <definedName name="BExXRIQ2JF2CVTRDQX2D9SPH7FTN" hidden="1">#REF!</definedName>
    <definedName name="BExXRO4A6VUH1F4XV8N1BRJ4896W" hidden="1">#REF!</definedName>
    <definedName name="BExXRO9N1SNJZGKD90P4K7FU1J0P" hidden="1">#REF!</definedName>
    <definedName name="BExXRV5QP3Z0KAQ1EQT9JYT2FV0L" hidden="1">#REF!</definedName>
    <definedName name="BExXRZ20LZZCW8LVGDK0XETOTSAI" hidden="1">#REF!</definedName>
    <definedName name="BExXRZNM651EJ5HJPGKGTVYLAZQ1" hidden="1">#REF!</definedName>
    <definedName name="BExXS63O4OMWMNXXAODZQFSDG33N" hidden="1">#REF!</definedName>
    <definedName name="BExXSBSP1TOY051HSPEPM0AEIO2M" hidden="1">#REF!</definedName>
    <definedName name="BExXSC8RFK5D68FJD2HI4K66SA6I" hidden="1">#REF!</definedName>
    <definedName name="BExXSNHC88W4UMXEOIOOATJAIKZO" hidden="1">#REF!</definedName>
    <definedName name="BExXSTBS08WIA9TLALV3UQ2Z3MRG" hidden="1">#REF!</definedName>
    <definedName name="BExXSVQ2WOJJ73YEO8Q2FK60V4G8" hidden="1">#REF!</definedName>
    <definedName name="BExXTE09L5Y9Q4CI04ESBT9FBKMX" hidden="1">#REF!</definedName>
    <definedName name="BExXTHLRNL82GN7KZY3TOLO508N7" hidden="1">#REF!</definedName>
    <definedName name="BExXTL72MKEQSQH9L2OTFLU8DM2B" hidden="1">#REF!</definedName>
    <definedName name="BExXTM3M4RTCRSX7VGAXGQNPP668" hidden="1">#REF!</definedName>
    <definedName name="BExXTOCF78J7WY6FOVBRY1N2RBBR" hidden="1">#REF!</definedName>
    <definedName name="BExXTP3GYO6Z9RTKKT10XA0UTV3T" hidden="1">#REF!</definedName>
    <definedName name="BExXTZKZ4CG92ZQLIRKEXXH9BFIR" hidden="1">#REF!</definedName>
    <definedName name="BExXU4J2BM2964GD5UZHM752Q4NS" hidden="1">#REF!</definedName>
    <definedName name="BExXU6XDTT7RM93KILIDEYPA9XKF" hidden="1">#REF!</definedName>
    <definedName name="BExXU8VLZA7WLPZ3RAQZGNERUD26" hidden="1">#REF!</definedName>
    <definedName name="BExXUB9RSLSCNN5ETLXY72DAPZZM" hidden="1">#REF!</definedName>
    <definedName name="BExXUFRM82XQIN2T8KGLDQL1IBQW" hidden="1">#REF!</definedName>
    <definedName name="BExXUQEQBF6FI240ZGIF9YXZSRAU" hidden="1">#REF!</definedName>
    <definedName name="BExXUYND6EJO7CJ5KRICV4O1JNWK" hidden="1">#REF!</definedName>
    <definedName name="BExXV6FWG4H3S2QEUJZYIXILNGJ7" hidden="1">#REF!</definedName>
    <definedName name="BExXVK87BMMO6LHKV0CFDNIQVIBS" hidden="1">#REF!</definedName>
    <definedName name="BExXVKZ9WXPGL6IVY6T61IDD771I" hidden="1">#REF!</definedName>
    <definedName name="BExXW0K72T1Y8K1I4VZT87UY9S2G" hidden="1">#REF!</definedName>
    <definedName name="BExXW27MMXHXUXX78SDTBE1JYTHT" hidden="1">#REF!</definedName>
    <definedName name="BExXW2YIM2MYBSHRIX0RP9D4PRMN" hidden="1">#REF!</definedName>
    <definedName name="BExXWBNE4KTFSXKVSRF6WX039WPB" hidden="1">#REF!</definedName>
    <definedName name="BExXWFP5AYE7EHYTJWBZSQ8PQ0YX" hidden="1">#REF!</definedName>
    <definedName name="BExXWVFIBQT8OY1O41FRFPFGXQHK" hidden="1">#REF!</definedName>
    <definedName name="BExXWWXHBZHA9J3N8K47F84X0M0L" hidden="1">#REF!</definedName>
    <definedName name="BExXX4F7ET00BZ4EYY1U8S9S895U" hidden="1">#REF!</definedName>
    <definedName name="BExXXBM521DL8R4ZX7NZ3DBCUOR5" hidden="1">#REF!</definedName>
    <definedName name="BExXXC7OZI33XZ03NRMEP7VRLQK4" hidden="1">#REF!</definedName>
    <definedName name="BExXXH5N3NKBQ7BCJPJTBF8CYM2Q" hidden="1">#REF!</definedName>
    <definedName name="BExXXKWLM4D541BH6O8GOJMHFHMW" hidden="1">#REF!</definedName>
    <definedName name="BExXXPPA1Q87XPI97X0OXCPBPDON" hidden="1">#REF!</definedName>
    <definedName name="BExXXVUDA98IZTQ6MANKU4MTTDVR" hidden="1">#REF!</definedName>
    <definedName name="BExXXZQNZY6IZI45DJXJK0MQZWA7" hidden="1">#REF!</definedName>
    <definedName name="BExXY5QFG6QP94SFT3935OBM8Y4K" hidden="1">#REF!</definedName>
    <definedName name="BExXY7TYEBFXRYUYIFHTN65RJ8EW" hidden="1">#REF!</definedName>
    <definedName name="BExXY914KO7IKNZYZO7PNCTINBIK" hidden="1">#REF!</definedName>
    <definedName name="BExXYLBHANUXC5FCTDDTGOVD3GQS" hidden="1">#REF!</definedName>
    <definedName name="BExXYMNYAYH3WA2ZCFAYKZID9ZCI" hidden="1">#REF!</definedName>
    <definedName name="BExXYYT12SVN2VDMLVNV4P3ISD8T" hidden="1">#REF!</definedName>
    <definedName name="BExXZEDWUYH25UZMW2QU2RXFILJE" hidden="1">#REF!</definedName>
    <definedName name="BExXZFVV4YB42AZ3H1I40YG3JAPU" hidden="1">#REF!</definedName>
    <definedName name="BExXZHJ9T2JELF12CHHGD54J1B0C" hidden="1">#REF!</definedName>
    <definedName name="BExXZNJ2X1TK2LRK5ZY3MX49H5T7" hidden="1">#REF!</definedName>
    <definedName name="BExXZOVPCEP495TQSON6PSRQ8XCY" hidden="1">#REF!</definedName>
    <definedName name="BExXZXKH7NBARQQAZM69Z57IH1MM" hidden="1">#REF!</definedName>
    <definedName name="BExY07WSDH5QEVM7BJXJK2ZRAI1O" hidden="1">#REF!</definedName>
    <definedName name="BExY0C3UBVC4M59JIRXVQ8OWAJC1" hidden="1">#REF!</definedName>
    <definedName name="BExY0OE8GFHMLLTEAFIOQTOPEVPB" hidden="1">#REF!</definedName>
    <definedName name="BExY0OJHW85S0VKBA8T4HTYPYBOS" hidden="1">#REF!</definedName>
    <definedName name="BExY0T1E034D7XAXNC6F7540LLIE" hidden="1">#REF!</definedName>
    <definedName name="BExY0XTZLHN49J2JH94BYTKBJLT3" hidden="1">#REF!</definedName>
    <definedName name="BExY11FH9TXHERUYGG8FE50U7H7J" hidden="1">#REF!</definedName>
    <definedName name="BExY180UKNW5NIAWD6ZUYTFEH8QS" hidden="1">#REF!</definedName>
    <definedName name="BExY1DPTV4LSY9MEOUGXF8X052NA" hidden="1">#REF!</definedName>
    <definedName name="BExY1FILGAF9YP1XGP6PVCZD9P56" hidden="1">#REF!</definedName>
    <definedName name="BExY1GK9ELBEKDD7O6HR6DUO8YGO" hidden="1">#REF!</definedName>
    <definedName name="BExY1NWOXXFV9GGZ3PX444LZ8TVX" hidden="1">#REF!</definedName>
    <definedName name="BExY1UCL0RND63LLSM9X5SFRG117" hidden="1">#REF!</definedName>
    <definedName name="BExY1WAT3937L08HLHIRQHMP2A3H" hidden="1">#REF!</definedName>
    <definedName name="BExY1YEBOSLMID7LURP8QB46AI91" hidden="1">#REF!</definedName>
    <definedName name="BExY2FS4LFX9OHOTQT7SJ2PXAC25" hidden="1">#REF!</definedName>
    <definedName name="BExY2GDPCZPVU0IQ6IJIB1YQQRQ6" hidden="1">#REF!</definedName>
    <definedName name="BExY2GTSZ3VA9TXLY7KW1LIAKJ61" hidden="1">#REF!</definedName>
    <definedName name="BExY2IXBR1SGYZH08T7QHKEFS8HA" hidden="1">#REF!</definedName>
    <definedName name="BExY2Q4B5FUDA5VU4VRUHX327QN0" hidden="1">#REF!</definedName>
    <definedName name="BExY3HOSK7YI364K15OX70AVR6F1" hidden="1">#REF!</definedName>
    <definedName name="BExY3T89AUR83SOAZZ3OMDEJDQ39" hidden="1">#REF!</definedName>
    <definedName name="BExY4MG771JQ84EMIVB6HQGGHZY7" hidden="1">#REF!</definedName>
    <definedName name="BExY4PWCSFB8P3J3TBQB2MD67263" hidden="1">#REF!</definedName>
    <definedName name="BExY4RZW3KK11JLYBA4DWZ92M6LQ" hidden="1">#REF!</definedName>
    <definedName name="BExY4XOVTTNVZ577RLIEC7NZQFIX" hidden="1">#REF!</definedName>
    <definedName name="BExY50JAF5CG01GTHAUS7I4ZLUDC" hidden="1">#REF!</definedName>
    <definedName name="BExY53J7EXFEOFTRNAHLK7IH3ACB" hidden="1">#REF!</definedName>
    <definedName name="BExY5515SJTJS3VM80M3YYR0WF37" hidden="1">#REF!</definedName>
    <definedName name="BExY5515WE39FQ3EG5QHG67V9C0O" hidden="1">#REF!</definedName>
    <definedName name="BExY5986WNAD8NFCPXC9TVLBU4FG" hidden="1">#REF!</definedName>
    <definedName name="BExY5DF9MS25IFNWGJ1YAS5MDN8R" hidden="1">#REF!</definedName>
    <definedName name="BExY5ERVGL3UM2MGT8LJ0XPKTZEK" hidden="1">#REF!</definedName>
    <definedName name="BExY5EX6NJFK8W754ZVZDN5DS04K" hidden="1">#REF!</definedName>
    <definedName name="BExY5S3XD1NJT109CV54IFOHVLQ6" hidden="1">#REF!</definedName>
    <definedName name="BExY5TB2VAI3GHKCPXMCVIOM8B8W" hidden="1">#REF!</definedName>
    <definedName name="BExY6KVS1MMZ2R34PGEFR2BMTU9W" hidden="1">#REF!</definedName>
    <definedName name="BExY6Q9YY7LW745GP7CYOGGSPHGE" hidden="1">#REF!</definedName>
    <definedName name="BExZIA3C8LKJTEH3MKQ57KJH5TA2" hidden="1">#REF!</definedName>
    <definedName name="BExZIIHH3QNQE3GFMHEE4UMHY6WQ" hidden="1">#REF!</definedName>
    <definedName name="BExZIYO22G5UXOB42GDLYGVRJ6U7" hidden="1">#REF!</definedName>
    <definedName name="BExZJ7I9T8XU4MZRKJ1VVU76V2LZ" hidden="1">#REF!</definedName>
    <definedName name="BExZJMY170JCUU1RWASNZ1HJPRTA" hidden="1">#REF!</definedName>
    <definedName name="BExZJNJKU0U25JSVTR2FZCN88234" hidden="1">#REF!</definedName>
    <definedName name="BExZJOQR77H0P4SUKVYACDCFBBXO" hidden="1">#REF!</definedName>
    <definedName name="BExZJS6RG34ODDY9HMZ0O34MEMSB" hidden="1">#REF!</definedName>
    <definedName name="BExZK34NR4BAD7HJAP7SQ926UQP3" hidden="1">#REF!</definedName>
    <definedName name="BExZK3FGPHH5H771U7D5XY7XBS6E" hidden="1">#REF!</definedName>
    <definedName name="BExZKHYORG3O8C772XPFHM1N8T80" hidden="1">#REF!</definedName>
    <definedName name="BExZKJRF2IRR57DG9CLC7MSHWNNN" hidden="1">#REF!</definedName>
    <definedName name="BExZKV5GYXO0X760SBD9TWTIQHGI" hidden="1">#REF!</definedName>
    <definedName name="BExZL6E4YVXRUN7ZGF2BIGIXFR8K" hidden="1">#REF!</definedName>
    <definedName name="BExZLGVLMKTPFXG42QYT0PO81G7F" hidden="1">#REF!</definedName>
    <definedName name="BExZLKMK7LRK14S09WLMH7MXSQXM" hidden="1">#REF!</definedName>
    <definedName name="BExZM7JVLG0W8EG5RBU915U3SKBY" hidden="1">#REF!</definedName>
    <definedName name="BExZM85FOVUFF110XMQ9O2ODSJUK" hidden="1">#REF!</definedName>
    <definedName name="BExZMF1MMTZ1TA14PZ8ASSU2CBSP" hidden="1">#REF!</definedName>
    <definedName name="BExZMKL5YQZD7F0FUCSVFGLPFK52" hidden="1">#REF!</definedName>
    <definedName name="BExZMOC3VNZALJM71X2T6FV91GTB" hidden="1">#REF!</definedName>
    <definedName name="BExZMXH39OB0I43XEL3K11U3G9PM" hidden="1">#REF!</definedName>
    <definedName name="BExZMZQ3RBKDHT5GLFNLS52OSJA0" hidden="1">#REF!</definedName>
    <definedName name="BExZN2F7Y2J2L2LN5WZRG949MS4A" hidden="1">#REF!</definedName>
    <definedName name="BExZN847WUWKRYTZWG9TCQZJS3OL" hidden="1">#REF!</definedName>
    <definedName name="BExZNH3VISFF4NQI11BZDP5IQ7VG" hidden="1">#REF!</definedName>
    <definedName name="BExZNJYCFYVMAOI62GB2BABK1ELE" hidden="1">#REF!</definedName>
    <definedName name="BExZNV707LIU6Z5H6QI6H67LHTI1" hidden="1">#REF!</definedName>
    <definedName name="BExZNVCBKB930QQ9QW7KSGOZ0V1M" hidden="1">#REF!</definedName>
    <definedName name="BExZNW8QJ18X0RSGFDWAE9ZSDX39" hidden="1">#REF!</definedName>
    <definedName name="BExZNZDWRS6Q40L8OCWFEIVI0A1O" hidden="1">#REF!</definedName>
    <definedName name="BExZOBO9NYLGVJQ31LVQ9XS2ZT4N" hidden="1">#REF!</definedName>
    <definedName name="BExZOETNB1CJ3Y2RKLI1ZK0S8Z6H" hidden="1">#REF!</definedName>
    <definedName name="BExZOL9K1RUXBTLZ6FJ65BIE9G5R" hidden="1">#REF!</definedName>
    <definedName name="BExZOREMVSK4E5VSWM838KHUB8AI" hidden="1">#REF!</definedName>
    <definedName name="BExZOVR745T5P1KS9NV2PXZPZVRG" hidden="1">#REF!</definedName>
    <definedName name="BExZOZSWGLSY2XYVRIS6VSNJDSGD" hidden="1">#REF!</definedName>
    <definedName name="BExZP7AIJKLM6C6CSUIIFAHFBNX2" hidden="1">#REF!</definedName>
    <definedName name="BExZPQ0XY507N8FJMVPKCTK8HC9H" hidden="1">#REF!</definedName>
    <definedName name="BExZPUTK8AJNGCUNSO4PDKPBEUCU" hidden="1">#REF!</definedName>
    <definedName name="BExZQ37OVBR25U32CO2YYVPZOMR5" hidden="1">#REF!</definedName>
    <definedName name="BExZQ3IHNAFF2HI20IH754T349LH" hidden="1">#REF!</definedName>
    <definedName name="BExZQ3NT7H06VO0AR48WHZULZB93" hidden="1">#REF!</definedName>
    <definedName name="BExZQ7PJU07SEJMDX18U9YVDC2GU" hidden="1">#REF!</definedName>
    <definedName name="BExZQIHTGHK7OOI2Y2PN3JYBY82I" hidden="1">#REF!</definedName>
    <definedName name="BExZQJJMGU5MHQOILGXGJPAQI5XI" hidden="1">#REF!</definedName>
    <definedName name="BExZQXBYEBN28QUH1KOVW6KKA5UM" hidden="1">#REF!</definedName>
    <definedName name="BExZQZKT146WEN8FTVZ7Y5TSB8L5" hidden="1">#REF!</definedName>
    <definedName name="BExZR485AKBH93YZ08CMUC3WROED" hidden="1">#REF!</definedName>
    <definedName name="BExZR7TL98P2PPUVGIZYR5873DWW" hidden="1">#REF!</definedName>
    <definedName name="BExZRGD1603X5ACFALUUDKCD7X48" hidden="1">#REF!</definedName>
    <definedName name="BExZRP1X6UVLN1UOLHH5VF4STP1O" hidden="1">#REF!</definedName>
    <definedName name="BExZRQ930U6OCYNV00CH5I0Q4LPE" hidden="1">#REF!</definedName>
    <definedName name="BExZRW8W514W8OZ72YBONYJ64GXF" hidden="1">#REF!</definedName>
    <definedName name="BExZRWJP2BUVFJPO8U8ATQEP0LZU" hidden="1">#REF!</definedName>
    <definedName name="BExZS2OY9JTSSP01ZQ6V2T2LO5R9" hidden="1">#REF!</definedName>
    <definedName name="BExZSI9USDLZAN8LI8M4YYQL24GZ" hidden="1">#REF!</definedName>
    <definedName name="BExZSS0LA2JY4ZLJ1Z5YCMLJJZCH" hidden="1">#REF!</definedName>
    <definedName name="BExZTAQV2QVSZY5Y3VCCWUBSBW9P" hidden="1">#REF!</definedName>
    <definedName name="BExZTHSI2FX56PWRSNX9H5EWTZFO" hidden="1">#REF!</definedName>
    <definedName name="BExZTJL3HVBFY139H6CJHEQCT1EL" hidden="1">#REF!</definedName>
    <definedName name="BExZTLOL8OPABZI453E0KVNA1GJS" hidden="1">#REF!</definedName>
    <definedName name="BExZTT6J3X0TOX0ZY6YPLUVMCW9X" hidden="1">#REF!</definedName>
    <definedName name="BExZTW6ECBRA0BBITWBQ8R93RMCL" hidden="1">#REF!</definedName>
    <definedName name="BExZU2BHYAOKSCBM3C5014ZF6IXS" hidden="1">#REF!</definedName>
    <definedName name="BExZU2RMJTXOCS0ROPMYPE6WTD87" hidden="1">#REF!</definedName>
    <definedName name="BExZUF7G8FENTJKH9R1XUWXM6CWD" hidden="1">#REF!</definedName>
    <definedName name="BExZUNARUJBIZ08VCAV3GEVBIR3D" hidden="1">#REF!</definedName>
    <definedName name="BExZUSZT5496UMBP4LFSLTR1GVEW" hidden="1">#REF!</definedName>
    <definedName name="BExZUT54340I38GVCV79EL116WR0" hidden="1">#REF!</definedName>
    <definedName name="BExZUYDULCX65H9OZ9JHPBNKF3MI" hidden="1">#REF!</definedName>
    <definedName name="BExZV2QD5ZDK3AGDRULLA7JB46C3" hidden="1">#REF!</definedName>
    <definedName name="BExZVBQ29OM0V8XAL3HL0JIM0MMU" hidden="1">#REF!</definedName>
    <definedName name="BExZVEPYS6HYXG8RN9GMWZTHDEMK" hidden="1">#REF!</definedName>
    <definedName name="BExZVLM4T9ORS4ZWHME46U4Q103C" hidden="1">#REF!</definedName>
    <definedName name="BExZVM7OZWPPRH5YQW50EYMMIW1A" hidden="1">#REF!</definedName>
    <definedName name="BExZVPYGX2C5OSHMZ6F0KBKZ6B1S" hidden="1">#REF!</definedName>
    <definedName name="BExZW5UARC8W9AQNLJX2I5WQWS5F" hidden="1">#REF!</definedName>
    <definedName name="BExZW7HRGN6A9YS41KI2B2UUMJ7X" hidden="1">#REF!</definedName>
    <definedName name="BExZW8ZPNV43UXGOT98FDNIBQHZY" hidden="1">#REF!</definedName>
    <definedName name="BExZWKZ5N3RDXU8MZ8HQVYYD8O0F" hidden="1">#REF!</definedName>
    <definedName name="BExZWSMC9T48W74GFGQCIUJ8ZPP3" hidden="1">#REF!</definedName>
    <definedName name="BExZWUF2V4HY3HI8JN9ZVPRWK1H3" hidden="1">#REF!</definedName>
    <definedName name="BExZWX45URTK9KYDJHEXL1OTZ833" hidden="1">#REF!</definedName>
    <definedName name="BExZX0EWQEZO86WDAD9A4EAEZ012" hidden="1">#REF!</definedName>
    <definedName name="BExZX2T6ZT2DZLYSDJJBPVIT5OK2" hidden="1">#REF!</definedName>
    <definedName name="BExZXOJDELULNLEH7WG0OYJT0NJ4" hidden="1">#REF!</definedName>
    <definedName name="BExZXOOTRNUK8LGEAZ8ZCFW9KXQ1" hidden="1">#REF!</definedName>
    <definedName name="BExZXT6JOXNKEDU23DKL8XZAJZIH" hidden="1">#REF!</definedName>
    <definedName name="BExZXUTYW1HWEEZ1LIX4OQWC7HL1" hidden="1">#REF!</definedName>
    <definedName name="BExZXY4NKQL9QD76YMQJ15U1C2G8" hidden="1">#REF!</definedName>
    <definedName name="BExZXYQ7U5G08FQGUIGYT14QCBOF" hidden="1">#REF!</definedName>
    <definedName name="BExZY02V77YJBMODJSWZOYCMPS5X" hidden="1">#REF!</definedName>
    <definedName name="BExZY49QRZIR6CA41LFA9LM6EULU" hidden="1">#REF!</definedName>
    <definedName name="BExZZ2FQA9A8C7CJKMEFQ9VPSLCE" hidden="1">#REF!</definedName>
    <definedName name="BExZZCHAVHW8C2H649KRGVQ0WVRT" hidden="1">#REF!</definedName>
    <definedName name="BExZZTK54OTLF2YB68BHGOS27GEN" hidden="1">#REF!</definedName>
    <definedName name="BExZZXB3JQQG4SIZS4MRU6NNW7HI" hidden="1">#REF!</definedName>
    <definedName name="BExZZZEMIIFKMLLV4DJKX5TB9R5V" hidden="1">#REF!</definedName>
    <definedName name="bfc_esc" localSheetId="20">#REF!</definedName>
    <definedName name="bfc_esc">#N/A</definedName>
    <definedName name="BG_Del" hidden="1">15</definedName>
    <definedName name="BG_Ins" hidden="1">4</definedName>
    <definedName name="BG_Mod" hidden="1">6</definedName>
    <definedName name="BGS_Cost_Scenario">#REF!</definedName>
    <definedName name="BGS_RFP">#REF!</definedName>
    <definedName name="BIADJ">#REF!</definedName>
    <definedName name="bid_price">#REF!</definedName>
    <definedName name="BigStats">#REF!</definedName>
    <definedName name="BILLCO">#REF!</definedName>
    <definedName name="BILLDESCRIPTION">#REF!</definedName>
    <definedName name="Bins">#REF!</definedName>
    <definedName name="Bio_Flora" localSheetId="20">#REF!</definedName>
    <definedName name="Bio_Flora">#REF!</definedName>
    <definedName name="Bkr_Column" localSheetId="20">#REF!</definedName>
    <definedName name="Bkr_Column">#REF!</definedName>
    <definedName name="bkval0600">#REF!</definedName>
    <definedName name="bkval0900">#REF!</definedName>
    <definedName name="bkval1200">#REF!</definedName>
    <definedName name="BlackWhiteSet">#REF!</definedName>
    <definedName name="Blade_Type">#REF!</definedName>
    <definedName name="BLAIR">#REF!</definedName>
    <definedName name="Blank" localSheetId="12" hidden="1">{"ARK_JURIS_FUEL",#N/A,FALSE,"Ark_Fuel&amp;Rev"}</definedName>
    <definedName name="Blank" localSheetId="20" hidden="1">{"ARK_JURIS_FUEL",#N/A,FALSE,"Ark_Fuel&amp;Rev"}</definedName>
    <definedName name="Blank" hidden="1">{"ARK_JURIS_FUEL",#N/A,FALSE,"Ark_Fuel&amp;Rev"}</definedName>
    <definedName name="BLANK_ACCOUNT">#REF!</definedName>
    <definedName name="BLE_Close_Date">#REF!</definedName>
    <definedName name="bLeft">#REF!</definedName>
    <definedName name="Blended_Hurdle">#REF!</definedName>
    <definedName name="blowme322">#REF!</definedName>
    <definedName name="BLPH10" localSheetId="20" hidden="1">#REF!</definedName>
    <definedName name="BLPH10" hidden="1">#REF!</definedName>
    <definedName name="BLPH11" localSheetId="20" hidden="1">#REF!</definedName>
    <definedName name="BLPH11" hidden="1">#REF!</definedName>
    <definedName name="BLPH12" localSheetId="20" hidden="1">#REF!</definedName>
    <definedName name="BLPH12" hidden="1">#REF!</definedName>
    <definedName name="BLPH13" localSheetId="20" hidden="1">#REF!</definedName>
    <definedName name="BLPH13" hidden="1">#REF!</definedName>
    <definedName name="BLPH14" hidden="1">#REF!</definedName>
    <definedName name="BLPH15" hidden="1">#REF!</definedName>
    <definedName name="BLPH16" hidden="1">#REF!</definedName>
    <definedName name="BLPH17" hidden="1">#REF!</definedName>
    <definedName name="BLPH18" hidden="1">#REF!</definedName>
    <definedName name="BLPH19" hidden="1">#REF!</definedName>
    <definedName name="BLPH20" hidden="1">#REF!</definedName>
    <definedName name="BLPH21" hidden="1">#REF!</definedName>
    <definedName name="BLPH22" hidden="1">#REF!</definedName>
    <definedName name="BLPH23" hidden="1">#REF!</definedName>
    <definedName name="BLPH24" hidden="1">#REF!</definedName>
    <definedName name="BLPH25" hidden="1">#REF!</definedName>
    <definedName name="BLPH6" hidden="1">#REF!</definedName>
    <definedName name="BLPH66" hidden="1">#REF!</definedName>
    <definedName name="bma_2x16">#REF!</definedName>
    <definedName name="bma_7x8">#REF!</definedName>
    <definedName name="BNA_Adjustments">#REF!</definedName>
    <definedName name="BNAData">#REF!</definedName>
    <definedName name="BNAdatawith10">#REF!</definedName>
    <definedName name="BNAEntityTbl">#REF!</definedName>
    <definedName name="bnaking32">#REF!</definedName>
    <definedName name="BNE_MESSAGES_HIDDEN" localSheetId="20" hidden="1">#REF!</definedName>
    <definedName name="BNE_MESSAGES_HIDDEN" hidden="1">#REF!</definedName>
    <definedName name="bnv">#REF!</definedName>
    <definedName name="bobcat_opmgn">#REF!</definedName>
    <definedName name="BoilerFeedwtrPumpNoiseEmiss">#REF!</definedName>
    <definedName name="BoilerFeedwtrPumpVend">#REF!</definedName>
    <definedName name="bon">#REF!</definedName>
    <definedName name="BONNIE">#N/A</definedName>
    <definedName name="bonus">#REF!</definedName>
    <definedName name="Bonus_Mo_Acrl" localSheetId="20">#REF!</definedName>
    <definedName name="Bonus_Mo_Acrl">#REF!</definedName>
    <definedName name="booby" localSheetId="12" hidden="1">{#N/A,#N/A,TRUE,"TOTAL DISTRIBUTION";#N/A,#N/A,TRUE,"SOUTH";#N/A,#N/A,TRUE,"NORTHEAST";#N/A,#N/A,TRUE,"WEST"}</definedName>
    <definedName name="booby" localSheetId="20" hidden="1">{#N/A,#N/A,TRUE,"TOTAL DISTRIBUTION";#N/A,#N/A,TRUE,"SOUTH";#N/A,#N/A,TRUE,"NORTHEAST";#N/A,#N/A,TRUE,"WEST"}</definedName>
    <definedName name="booby" hidden="1">{#N/A,#N/A,TRUE,"TOTAL DISTRIBUTION";#N/A,#N/A,TRUE,"SOUTH";#N/A,#N/A,TRUE,"NORTHEAST";#N/A,#N/A,TRUE,"WEST"}</definedName>
    <definedName name="booby2" localSheetId="12" hidden="1">{#N/A,#N/A,TRUE,"TOTAL DSBN";#N/A,#N/A,TRUE,"WEST";#N/A,#N/A,TRUE,"SOUTH";#N/A,#N/A,TRUE,"NORTHEAST"}</definedName>
    <definedName name="booby2" localSheetId="20" hidden="1">{#N/A,#N/A,TRUE,"TOTAL DSBN";#N/A,#N/A,TRUE,"WEST";#N/A,#N/A,TRUE,"SOUTH";#N/A,#N/A,TRUE,"NORTHEAST"}</definedName>
    <definedName name="booby2" hidden="1">{#N/A,#N/A,TRUE,"TOTAL DSBN";#N/A,#N/A,TRUE,"WEST";#N/A,#N/A,TRUE,"SOUTH";#N/A,#N/A,TRUE,"NORTHEAST"}</definedName>
    <definedName name="BOOK">#REF!</definedName>
    <definedName name="book2.xls" localSheetId="12" hidden="1">{#N/A,#N/A,TRUE,"TOTAL DISTRIBUTION";#N/A,#N/A,TRUE,"SOUTH";#N/A,#N/A,TRUE,"NORTHEAST";#N/A,#N/A,TRUE,"WEST"}</definedName>
    <definedName name="book2.xls" localSheetId="20" hidden="1">{#N/A,#N/A,TRUE,"TOTAL DISTRIBUTION";#N/A,#N/A,TRUE,"SOUTH";#N/A,#N/A,TRUE,"NORTHEAST";#N/A,#N/A,TRUE,"WEST"}</definedName>
    <definedName name="book2.xls" hidden="1">{#N/A,#N/A,TRUE,"TOTAL DISTRIBUTION";#N/A,#N/A,TRUE,"SOUTH";#N/A,#N/A,TRUE,"NORTHEAST";#N/A,#N/A,TRUE,"WEST"}</definedName>
    <definedName name="book2a\.xls" localSheetId="12" hidden="1">{#N/A,#N/A,TRUE,"TOTAL DSBN";#N/A,#N/A,TRUE,"WEST";#N/A,#N/A,TRUE,"SOUTH";#N/A,#N/A,TRUE,"NORTHEAST"}</definedName>
    <definedName name="book2a\.xls" localSheetId="20" hidden="1">{#N/A,#N/A,TRUE,"TOTAL DSBN";#N/A,#N/A,TRUE,"WEST";#N/A,#N/A,TRUE,"SOUTH";#N/A,#N/A,TRUE,"NORTHEAST"}</definedName>
    <definedName name="book2a\.xls" hidden="1">{#N/A,#N/A,TRUE,"TOTAL DSBN";#N/A,#N/A,TRUE,"WEST";#N/A,#N/A,TRUE,"SOUTH";#N/A,#N/A,TRUE,"NORTHEAST"}</definedName>
    <definedName name="bookdp08">#REF!</definedName>
    <definedName name="bookinc08">#REF!</definedName>
    <definedName name="bookinc09">#REF!</definedName>
    <definedName name="bookinc10">#REF!</definedName>
    <definedName name="bookinc11">#REF!</definedName>
    <definedName name="bookinc12">#REF!</definedName>
    <definedName name="bookinc13">#REF!</definedName>
    <definedName name="bookinc14">#REF!</definedName>
    <definedName name="BookType">1</definedName>
    <definedName name="Bool_CND_Cost_Currency" localSheetId="20">OR(BP_Functionality="CLP: CDN Currency",BP_Functionality="Direct: CDN MSRP", BP_Functionality="Partner: CDN WPP")</definedName>
    <definedName name="Bool_CND_Cost_Currency">OR(BP_Functionality="CLP: CDN Currency",BP_Functionality="Direct: CDN MSRP", BP_Functionality="Partner: CDN WPP")</definedName>
    <definedName name="Bool_USD_Cost_Currency" localSheetId="20">OR(BP_Functionality="CLP: US Currency",BP_Functionality="Direct: US MSRP",BP_Functionality="Partner: US WPP",BP_Functionality="GSA")</definedName>
    <definedName name="Bool_USD_Cost_Currency">OR(BP_Functionality="CLP: US Currency",BP_Functionality="Direct: US MSRP",BP_Functionality="Partner: US WPP",BP_Functionality="GSA")</definedName>
    <definedName name="BORDER">#REF!</definedName>
    <definedName name="BORDER1">#REF!</definedName>
    <definedName name="Borrowing">#REF!</definedName>
    <definedName name="bot">#REF!</definedName>
    <definedName name="BOTCOPY">#REF!</definedName>
    <definedName name="BOTSEG">#REF!</definedName>
    <definedName name="BottomUDA">#REF!</definedName>
    <definedName name="BOUNDARY">#N/A</definedName>
    <definedName name="BR" localSheetId="20">#REF!</definedName>
    <definedName name="BR">#N/A</definedName>
    <definedName name="BR_2" localSheetId="20">#REF!</definedName>
    <definedName name="BR_2">#N/A</definedName>
    <definedName name="bra">#REF!</definedName>
    <definedName name="Braced_length_of_insulator" localSheetId="20">#REF!</definedName>
    <definedName name="Braced_length_of_insulator">#REF!</definedName>
    <definedName name="bradtxinc">#REF!</definedName>
    <definedName name="brap">#REF!</definedName>
    <definedName name="Brazil" localSheetId="20">#REF!</definedName>
    <definedName name="Brazil">#REF!</definedName>
    <definedName name="BRDCSTQTR">#REF!</definedName>
    <definedName name="BRDCSTSUM">#REF!</definedName>
    <definedName name="Breakers_LV" localSheetId="20">#REF!</definedName>
    <definedName name="Breakers_LV">#REF!</definedName>
    <definedName name="Breakeven_Cash_EPS">#REF!</definedName>
    <definedName name="Breakeven_Cash_EPS_30_debt">#REF!</definedName>
    <definedName name="Breakeven_Cash_EPS_all_debt">#REF!</definedName>
    <definedName name="Breakeven_Cash_EPS_all_equity">#REF!</definedName>
    <definedName name="Breakeven_Cash_Net_Income_1999">#REF!</definedName>
    <definedName name="Breakeven_Cash_Net_Income_2000">#REF!</definedName>
    <definedName name="Breakeven_EBITDA">#REF!</definedName>
    <definedName name="Breakeven_EBITDA_1999">#REF!</definedName>
    <definedName name="Breakeven_EBITDA_2000">#REF!</definedName>
    <definedName name="Breakeven_EBITDA_30_debt">#REF!</definedName>
    <definedName name="Breakeven_EBITDA_all_debt">#REF!</definedName>
    <definedName name="Breakeven_EBITDA_all_equity">#REF!</definedName>
    <definedName name="Breakeven_EPS">#REF!</definedName>
    <definedName name="Breakeven_EPS_30_debt">#REF!</definedName>
    <definedName name="Breakeven_EPS_all_debt">#REF!</definedName>
    <definedName name="Breakeven_EPS_all_equity">#REF!</definedName>
    <definedName name="Breakeven_Net_Income_1999">#REF!</definedName>
    <definedName name="Breakeven_Net_Income_2000">#REF!</definedName>
    <definedName name="brick" localSheetId="20">#REF!</definedName>
    <definedName name="brick">#N/A</definedName>
    <definedName name="Bridge" localSheetId="12" hidden="1">{"'Highlights'!$A$1:$M$123"}</definedName>
    <definedName name="Bridge" localSheetId="20" hidden="1">{"'Highlights'!$A$1:$M$123"}</definedName>
    <definedName name="Bridge" hidden="1">{"'Highlights'!$A$1:$M$123"}</definedName>
    <definedName name="BridgeCrane">#REF!</definedName>
    <definedName name="bRight">#REF!</definedName>
    <definedName name="Bro_00">#REF!</definedName>
    <definedName name="Bro_01">#REF!</definedName>
    <definedName name="Bro_98">#REF!</definedName>
    <definedName name="Bro_99">#REF!</definedName>
    <definedName name="BROADQTR">#REF!</definedName>
    <definedName name="Brothers1999">#REF!</definedName>
    <definedName name="BS">#REF!</definedName>
    <definedName name="BS_CDMA"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BS_CDMA"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BS_CDMA"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BS_CDMA_1"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BS_CDMA_1"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BS_CDMA_1"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BS_CDMA_2"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BS_CDMA_2"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BS_CDMA_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BS_CDMA_3"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BS_CDMA_3"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BS_CDMA_3"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BS_CDMA_4"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BS_CDMA_4"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BS_CDMA_4"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BS_CDMA_5"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BS_CDMA_5"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BS_CDMA_5"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BSCVALUATION">#REF!</definedName>
    <definedName name="BSCVALUATION2">#REF!</definedName>
    <definedName name="BSFWT"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BSFWT"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BSFWT"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BSFWT_1"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BSFWT_1"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BSFWT_1"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BSFWT_2"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BSFWT_2"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BSFWT_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BSFWT_3"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BSFWT_3"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BSFWT_3"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BSFWT_4"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BSFWT_4"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BSFWT_4"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BSFWT_5"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BSFWT_5"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BSFWT_5"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bssC">#REF!</definedName>
    <definedName name="bstotals">#REF!,#REF!,#REF!,#REF!,#REF!,#REF!,#REF!,#REF!</definedName>
    <definedName name="BSWS">#REF!</definedName>
    <definedName name="btwcols">#REF!,#REF!,#REF!,#REF!,#REF!,#REF!,#REF!,#REF!,#REF!,#REF!,#REF!,#REF!,#REF!,#REF!,#REF!</definedName>
    <definedName name="bud" localSheetId="12" hidden="1">{"summary",#N/A,FALSE,"PCR DIRECTORY"}</definedName>
    <definedName name="bud" localSheetId="20" hidden="1">{"summary",#N/A,FALSE,"PCR DIRECTORY"}</definedName>
    <definedName name="bud" hidden="1">{"summary",#N/A,FALSE,"PCR DIRECTORY"}</definedName>
    <definedName name="BUDACT">#REF!</definedName>
    <definedName name="Budget_Year">#REF!</definedName>
    <definedName name="budgetdata">#REF!</definedName>
    <definedName name="bufrs_alloc">#REF!</definedName>
    <definedName name="Bundle_Discount" localSheetId="20">#REF!</definedName>
    <definedName name="Bundle_Discount">#REF!</definedName>
    <definedName name="Bundles" localSheetId="20">#REF!</definedName>
    <definedName name="Bundles">#REF!</definedName>
    <definedName name="bUp">#REF!</definedName>
    <definedName name="Burlington_Resources" localSheetId="20">#REF!</definedName>
    <definedName name="Burlington_Resources">#REF!</definedName>
    <definedName name="BUS1B">#REF!</definedName>
    <definedName name="BUS3B">#REF!</definedName>
    <definedName name="BUSelection">#REF!</definedName>
    <definedName name="Business_Activities_Tax">#REF!</definedName>
    <definedName name="Butt_Dia" localSheetId="20">#REF!</definedName>
    <definedName name="Butt_Dia">#REF!</definedName>
    <definedName name="BV" localSheetId="20">#REF!</definedName>
    <definedName name="BV">#N/A</definedName>
    <definedName name="BV_2" localSheetId="20">#REF!</definedName>
    <definedName name="BV_2">#N/A</definedName>
    <definedName name="bym" localSheetId="12" hidden="1">{"summary",#N/A,FALSE,"PCR DIRECTORY"}</definedName>
    <definedName name="bym" localSheetId="20" hidden="1">{"summary",#N/A,FALSE,"PCR DIRECTORY"}</definedName>
    <definedName name="bym" hidden="1">{"summary",#N/A,FALSE,"PCR DIRECTORY"}</definedName>
    <definedName name="bz">#REF!</definedName>
    <definedName name="c_" localSheetId="20">#REF!</definedName>
    <definedName name="C_">#REF!</definedName>
    <definedName name="c_1">#REF!</definedName>
    <definedName name="C_5">#REF!</definedName>
    <definedName name="c_date">#REF!</definedName>
    <definedName name="c_dateswitch">#REF!</definedName>
    <definedName name="c_pageswitch">#REF!</definedName>
    <definedName name="c_pathswitch">#REF!</definedName>
    <definedName name="c_proj_switch">#REF!</definedName>
    <definedName name="c_SSBswitch">#REF!</definedName>
    <definedName name="C00_tax_rptBak">#REF!</definedName>
    <definedName name="CA1_">#REF!</definedName>
    <definedName name="CA2_">#REF!</definedName>
    <definedName name="CA3_">#REF!</definedName>
    <definedName name="CAADD">#REF!</definedName>
    <definedName name="Cable">#REF!</definedName>
    <definedName name="Cable_Canal">#REF!</definedName>
    <definedName name="Cable_Dodgers">#REF!</definedName>
    <definedName name="Cable_FMC">#REF!</definedName>
    <definedName name="Cable_FNC">#REF!</definedName>
    <definedName name="Cable_FX">#REF!</definedName>
    <definedName name="Cable_Spvsn">#REF!</definedName>
    <definedName name="Cable_Summ">#REF!</definedName>
    <definedName name="CABLEADSHARE">#REF!</definedName>
    <definedName name="cablenet14">#REF!</definedName>
    <definedName name="cablenetowners">#REF!</definedName>
    <definedName name="CABLENETS">#REF!</definedName>
    <definedName name="CableNetworkShare">#REF!</definedName>
    <definedName name="cablepen16">#REF!</definedName>
    <definedName name="CablePenetration">#REF!</definedName>
    <definedName name="cablerat15">#REF!</definedName>
    <definedName name="CABLERATINGS">#REF!</definedName>
    <definedName name="CableRatingsGraph">#REF!</definedName>
    <definedName name="CABLEREVS">#REF!</definedName>
    <definedName name="CABLESTATS">#REF!</definedName>
    <definedName name="Cabot" localSheetId="20">#REF!</definedName>
    <definedName name="Cabot">#REF!</definedName>
    <definedName name="CAD">#REF!</definedName>
    <definedName name="Cadastral_Value">#REF!</definedName>
    <definedName name="CADENOM">#REF!</definedName>
    <definedName name="CAF">#REF!</definedName>
    <definedName name="CAFACTOR">#REF!</definedName>
    <definedName name="calc">#REF!</definedName>
    <definedName name="CALC_C03" localSheetId="20">#REF!</definedName>
    <definedName name="CALC_C03">#REF!</definedName>
    <definedName name="CALC_C04" localSheetId="20">#REF!</definedName>
    <definedName name="CALC_C04">#REF!</definedName>
    <definedName name="CALC_C09" localSheetId="20">#REF!</definedName>
    <definedName name="CALC_C09">#REF!</definedName>
    <definedName name="CALC_LRG">#REF!</definedName>
    <definedName name="CALC_XLG">#REF!</definedName>
    <definedName name="calcs" localSheetId="20">#REF!</definedName>
    <definedName name="calcs">#REF!</definedName>
    <definedName name="calculation">#REF!</definedName>
    <definedName name="Calendar">#REF!</definedName>
    <definedName name="CALENDARIZEDESTIMATES">#REF!</definedName>
    <definedName name="CalendarPE">#REF!</definedName>
    <definedName name="CALESTIMATECFPS94">#REF!</definedName>
    <definedName name="CALESTIMATECFPS95">#REF!</definedName>
    <definedName name="CALESTIMATECFPS96">#REF!</definedName>
    <definedName name="CALESTIMATECFPS97">#REF!</definedName>
    <definedName name="CALESTIMATECFPS98">#REF!</definedName>
    <definedName name="CALESTIMATEEPS94">#REF!</definedName>
    <definedName name="CALESTIMATEEPS95">#REF!</definedName>
    <definedName name="CALESTIMATEEPS96">#REF!</definedName>
    <definedName name="CALESTIMATEEPS97">#REF!</definedName>
    <definedName name="CALESTIMATEEPS98">#REF!</definedName>
    <definedName name="CALESTIMATEFCFPS94">#REF!</definedName>
    <definedName name="CALESTIMATEFCFPS95">#REF!</definedName>
    <definedName name="CALESTIMATEFCFPS96">#REF!</definedName>
    <definedName name="CALESTIMATEFCFPS97">#REF!</definedName>
    <definedName name="CALESTIMATEFCFPS98">#REF!</definedName>
    <definedName name="CALESTIMATEPTAX95">#REF!</definedName>
    <definedName name="CALESTIMATEPTAX96">#REF!</definedName>
    <definedName name="CALESTIMATEPTAX97">#REF!</definedName>
    <definedName name="CALESTIMATEREV94">#REF!</definedName>
    <definedName name="CALESTIMATEREV95">#REF!</definedName>
    <definedName name="CALESTIMATEREV96">#REF!</definedName>
    <definedName name="CALESTIMATEREV97">#REF!</definedName>
    <definedName name="CALESTIMATEREV98">#REF!</definedName>
    <definedName name="calitxinc">#REF!</definedName>
    <definedName name="can" localSheetId="12" hidden="1">{#N/A,#N/A,FALSE,"O&amp;M by processes";#N/A,#N/A,FALSE,"Elec Act vs Bud";#N/A,#N/A,FALSE,"G&amp;A";#N/A,#N/A,FALSE,"BGS";#N/A,#N/A,FALSE,"Res Cost"}</definedName>
    <definedName name="can" localSheetId="15" hidden="1">{#N/A,#N/A,FALSE,"O&amp;M by processes";#N/A,#N/A,FALSE,"Elec Act vs Bud";#N/A,#N/A,FALSE,"G&amp;A";#N/A,#N/A,FALSE,"BGS";#N/A,#N/A,FALSE,"Res Cost"}</definedName>
    <definedName name="can" localSheetId="20" hidden="1">{#N/A,#N/A,FALSE,"O&amp;M by processes";#N/A,#N/A,FALSE,"Elec Act vs Bud";#N/A,#N/A,FALSE,"G&amp;A";#N/A,#N/A,FALSE,"BGS";#N/A,#N/A,FALSE,"Res Cost"}</definedName>
    <definedName name="can" hidden="1">{#N/A,#N/A,FALSE,"O&amp;M by processes";#N/A,#N/A,FALSE,"Elec Act vs Bud";#N/A,#N/A,FALSE,"G&amp;A";#N/A,#N/A,FALSE,"BGS";#N/A,#N/A,FALSE,"Res Cost"}</definedName>
    <definedName name="canada">#REF!</definedName>
    <definedName name="CANUMER">#REF!</definedName>
    <definedName name="CAP">#REF!</definedName>
    <definedName name="Cap_banks" localSheetId="20">#REF!</definedName>
    <definedName name="Cap_banks">#REF!</definedName>
    <definedName name="Cap_banks_concrete" localSheetId="20">#REF!</definedName>
    <definedName name="Cap_banks_concrete">#REF!</definedName>
    <definedName name="Cap_banks_labor" localSheetId="20">#REF!</definedName>
    <definedName name="Cap_banks_labor">#REF!</definedName>
    <definedName name="Cap_Fac_Jan97">#REF!</definedName>
    <definedName name="cap_interest">#REF!</definedName>
    <definedName name="Cap_Price">#REF!</definedName>
    <definedName name="CAPABRV">#REF!</definedName>
    <definedName name="Capacity" localSheetId="20">#REF!</definedName>
    <definedName name="Capacity">#REF!</definedName>
    <definedName name="Capacity_Factor" localSheetId="20">#REF!</definedName>
    <definedName name="Capacity_Factor">#N/A</definedName>
    <definedName name="Capacity_IRR_Diff">#REF!</definedName>
    <definedName name="Capacity_Price">#REF!</definedName>
    <definedName name="Capacity_Price_Wind">#REF!</definedName>
    <definedName name="Capacity_Value">#REF!</definedName>
    <definedName name="capacity7" localSheetId="20">#REF!</definedName>
    <definedName name="capacity7">#REF!</definedName>
    <definedName name="CapacityPrice" localSheetId="20">#REF!</definedName>
    <definedName name="CapacityPrice">#N/A</definedName>
    <definedName name="CapacityRate" localSheetId="20">HLOOKUP(ProjectYear,tblCapRate,swCaptbl+1)</definedName>
    <definedName name="CapacityRate">HLOOKUP(ProjectYear,tblCapRate,swCaptbl+1)</definedName>
    <definedName name="CapAlloc" localSheetId="20">#REF!</definedName>
    <definedName name="CapAlloc">#REF!</definedName>
    <definedName name="CAPAMT">#REF!</definedName>
    <definedName name="CAPAMT1">#REF!</definedName>
    <definedName name="CAPAMT2">#REF!</definedName>
    <definedName name="CAPAMT3">#REF!</definedName>
    <definedName name="CapBanks">#REF!</definedName>
    <definedName name="capBig">#REF!,#REF!,#REF!,#REF!,#REF!,#REF!,#REF!</definedName>
    <definedName name="capc_toggle" localSheetId="20">#REF!</definedName>
    <definedName name="capc_toggle">#N/A</definedName>
    <definedName name="CAPCALC">#REF!</definedName>
    <definedName name="CAPCOST" localSheetId="20">#REF!</definedName>
    <definedName name="CAPCOST">#N/A</definedName>
    <definedName name="CAPDT">#REF!</definedName>
    <definedName name="Capex">#REF!</definedName>
    <definedName name="Capex_Camboriu">#REF!</definedName>
    <definedName name="Capex_Curitiba_Cable">#REF!</definedName>
    <definedName name="Capex_Curitiba_MMDS">#REF!</definedName>
    <definedName name="Capex_Florianopolis">#REF!</definedName>
    <definedName name="Capex_Foz">#REF!</definedName>
    <definedName name="Capex_Rio">#REF!</definedName>
    <definedName name="Capex_SP_Cable">#REF!</definedName>
    <definedName name="Capex_SP_MMDS">#REF!</definedName>
    <definedName name="CapGL">#REF!</definedName>
    <definedName name="Capital">#REF!</definedName>
    <definedName name="Capital_Gains_Tax" localSheetId="20">#REF!</definedName>
    <definedName name="Capital_Gains_Tax">#N/A</definedName>
    <definedName name="Capital_Purchases">#REF!</definedName>
    <definedName name="Capital_table" localSheetId="20">#REF!</definedName>
    <definedName name="Capital_table">#REF!</definedName>
    <definedName name="capitalexpenditures">#REF!</definedName>
    <definedName name="capitalized" localSheetId="12" hidden="1">{#N/A,#N/A,FALSE,"Title Page";#N/A,#N/A,FALSE,"Conclusions";#N/A,#N/A,FALSE,"Assum.";#N/A,#N/A,FALSE,"Sun  DCF-WC-Dep";#N/A,#N/A,FALSE,"MarketValue";#N/A,#N/A,FALSE,"BalSheet";#N/A,#N/A,FALSE,"WACC";#N/A,#N/A,FALSE,"PC+ Info.";#N/A,#N/A,FALSE,"PC+Info_2"}</definedName>
    <definedName name="capitalized" localSheetId="20" hidden="1">{#N/A,#N/A,FALSE,"Title Page";#N/A,#N/A,FALSE,"Conclusions";#N/A,#N/A,FALSE,"Assum.";#N/A,#N/A,FALSE,"Sun  DCF-WC-Dep";#N/A,#N/A,FALSE,"MarketValue";#N/A,#N/A,FALSE,"BalSheet";#N/A,#N/A,FALSE,"WACC";#N/A,#N/A,FALSE,"PC+ Info.";#N/A,#N/A,FALSE,"PC+Info_2"}</definedName>
    <definedName name="capitalized" hidden="1">{#N/A,#N/A,FALSE,"Title Page";#N/A,#N/A,FALSE,"Conclusions";#N/A,#N/A,FALSE,"Assum.";#N/A,#N/A,FALSE,"Sun  DCF-WC-Dep";#N/A,#N/A,FALSE,"MarketValue";#N/A,#N/A,FALSE,"BalSheet";#N/A,#N/A,FALSE,"WACC";#N/A,#N/A,FALSE,"PC+ Info.";#N/A,#N/A,FALSE,"PC+Info_2"}</definedName>
    <definedName name="capllc">#REF!</definedName>
    <definedName name="caprate" localSheetId="20">HLOOKUP(ProjectYear,tblCapRate,swCaptbl+1)</definedName>
    <definedName name="caprate">HLOOKUP(ProjectYear,tblCapRate,swCaptbl+1)</definedName>
    <definedName name="capSmall">#REF!,#REF!,#REF!,#REF!,#REF!,#REF!</definedName>
    <definedName name="CAPSTRUC">#REF!</definedName>
    <definedName name="CAPTAXCALC">#REF!</definedName>
    <definedName name="CAPTAXTI">#REF!</definedName>
    <definedName name="CAPTI">#REF!</definedName>
    <definedName name="captionslist1">#REF!</definedName>
    <definedName name="captionslist2">#REF!</definedName>
    <definedName name="captionslist3">#REF!</definedName>
    <definedName name="CAPTIVE">"PALMS     "</definedName>
    <definedName name="Carlisle">#REF!</definedName>
    <definedName name="CASAT1">#REF!</definedName>
    <definedName name="CASAT2">#REF!</definedName>
    <definedName name="CASCADE" localSheetId="20">#REF!</definedName>
    <definedName name="CASCADE">#REF!</definedName>
    <definedName name="Case" localSheetId="20">#REF!</definedName>
    <definedName name="Case">#REF!</definedName>
    <definedName name="CaseID1">#REF!</definedName>
    <definedName name="CaseID2">#REF!</definedName>
    <definedName name="CaseII">#REF!</definedName>
    <definedName name="Cash"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Cash"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Cash"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Cash_1"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Cash_1"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Cash_1"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Cash_2"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Cash_2"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Cash_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Cash_3"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Cash_3"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Cash_3"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Cash_4"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Cash_4"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Cash_4"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Cash_5"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Cash_5"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Cash_5"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cash_EPS">#REF!</definedName>
    <definedName name="Cash_EPS_1999">#REF!</definedName>
    <definedName name="Cash_EPS_2000">#REF!</definedName>
    <definedName name="cash_eps_30_debt">#REF!</definedName>
    <definedName name="cash_EPS_all_debt">#REF!</definedName>
    <definedName name="cash_eps_all_equity">#REF!</definedName>
    <definedName name="Cash_FLow">#REF!</definedName>
    <definedName name="CASH_FLOW_FROM_OPERATIONS">#REF!</definedName>
    <definedName name="Cash_Flow_Statement" localSheetId="20">#REF!</definedName>
    <definedName name="Cash_Flow_Statement">#N/A</definedName>
    <definedName name="Cash_Net_Income">#REF!</definedName>
    <definedName name="cash_net_income_30_debt">#REF!</definedName>
    <definedName name="cash_Net_income_all_debt">#REF!</definedName>
    <definedName name="cash_net_income_all_equity">#REF!</definedName>
    <definedName name="Cash_Working_Capital_Percent">#REF!</definedName>
    <definedName name="cash0600">#REF!</definedName>
    <definedName name="cash0900">#REF!</definedName>
    <definedName name="cash1"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cash1"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cash1"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cash1200">#REF!</definedName>
    <definedName name="CASHDIS">#REF!</definedName>
    <definedName name="CASHFLOW">#REF!</definedName>
    <definedName name="CASHFLOW2">#REF!</definedName>
    <definedName name="cashflowstatement">#REF!</definedName>
    <definedName name="cashflw">#REF!</definedName>
    <definedName name="CashInterestExpense">#REF!</definedName>
    <definedName name="cashsalvage">"j41"</definedName>
    <definedName name="CB">#REF!</definedName>
    <definedName name="cb_sChart10D6460A_opts" hidden="1">"1, 1, 1, False, 2, True, False, , 0, False, False, 1, 1"</definedName>
    <definedName name="cb_sChart10D65256_opts" hidden="1">"1, 1, 1, False, 2, True, False, , 0, False, False, 1, 1"</definedName>
    <definedName name="cb_sChart10D653EB_opts" hidden="1">"1, 1, 1, False, 2, True, False, , 0, False, False, 1, 1"</definedName>
    <definedName name="cb_sChart10D65893_opts" hidden="1">"1, 1, 1, False, 2, True, False, , 0, False, False, 1, 1"</definedName>
    <definedName name="cb_sChartEE4CE1B_opts" hidden="1">"1, 4, 1, False, 2, False, False, , 0, False, False, 1, 1"</definedName>
    <definedName name="cb_sChartEE4CF99_opts" hidden="1">"1, 1, 1, False, 2, False, False, , 0, False, False, 1, 1"</definedName>
    <definedName name="cb_sChartEE4DD06_opts" hidden="1">"1, 1, 1, False, 2, False, False, , 0, False, False, 1, 2"</definedName>
    <definedName name="cb_sChartEE4E93B_opts" hidden="1">"1, 1, 1, False, 2, False, False, , 0, False, False, 1, 1"</definedName>
    <definedName name="cb_sChartEE51E95_opts" hidden="1">"1, 1, 1, False, 2, False, False, , 0, False, False, 1, 1"</definedName>
    <definedName name="cb_sChartEED7645_opts" hidden="1">"1, 1, 1, False, 2, False, False, , 0, False, False, 1, 1"</definedName>
    <definedName name="cb_sChartEEDA195_opts" hidden="1">"1, 1, 1, False, 2, False, False, , 0, False, False, 1, 1"</definedName>
    <definedName name="cb_sChartEEDC338_opts" hidden="1">"1, 1, 1, False, 2, False, False, , 0, False, False, 1, 1"</definedName>
    <definedName name="cb_sChartEEDEDB8_opts" hidden="1">"1, 1, 1, False, 2, False, False, , 0, False, True, 1, 1"</definedName>
    <definedName name="cb_sChartEEDEE5A_opts" hidden="1">"1, 3, 1, False, 2, True, False, , 0, False, True, 1, 1"</definedName>
    <definedName name="cb_sChartEEDF178_opts" hidden="1">"1, 3, 1, False, 2, False, False, , 0, False, True, 1, 1"</definedName>
    <definedName name="cb_sChartF6A6B11_opts" hidden="1">"1, 1, 1, False, 2, True, False, , 0, False, False, 1, 1"</definedName>
    <definedName name="cb_sChartFD191DC_opts" hidden="1">"1, 3, 1, False, 2, True, False, , 0, False, True, 1, 1"</definedName>
    <definedName name="cb_sChartFD1A245_opts" hidden="1">"1, 3, 1, False, 2, True, False, , 0, False, True, 1, 1"</definedName>
    <definedName name="cb_sChartFD3F0E9_opts" hidden="1">"1, 3, 1, False, 2, True, False, , 0, False, False, 1, 1"</definedName>
    <definedName name="cb_sChartFD3F27E_opts" hidden="1">"1, 3, 1, False, 2, True, False, , 0, False, True, 1, 1"</definedName>
    <definedName name="cb_sChartFD58483_opts" hidden="1">"1, 1, 1, False, 2, True, False, , 0, False, False, 1, 1"</definedName>
    <definedName name="cb_sChartFD5C4CD_opts" hidden="1">"1, 1, 1, False, 2, True, False, , 0, False, False, 1, 1"</definedName>
    <definedName name="cb_sChartFD5D4CE_opts" hidden="1">"1, 1, 1, False, 2, True, False, , 0, False, False, 1, 1"</definedName>
    <definedName name="cb_sChartFD5DF34_opts" hidden="1">"1, 1, 1, False, 2, True, False, , 0, False, False, 1, 1"</definedName>
    <definedName name="cb_sChartFD5EFC0_opts" hidden="1">"1, 1, 1, False, 2, True, False, , 0, False, False, 1, 1"</definedName>
    <definedName name="cb_sChartFD5FDB9_opts" hidden="1">"1, 1, 1, False, 2, True, False, , 0, False, False, 1, 1"</definedName>
    <definedName name="cb_sChartFE54712_opts" hidden="1">"1, 3, 1, False, 2, True, False, , 0, False, True, 1, 1"</definedName>
    <definedName name="CbleNets_Sum">#REF!</definedName>
    <definedName name="cblnetcon17">#REF!</definedName>
    <definedName name="cblnetecon">#REF!</definedName>
    <definedName name="cblnetowners">#REF!</definedName>
    <definedName name="cblnetshar19">#REF!</definedName>
    <definedName name="CBS">#REF!</definedName>
    <definedName name="CBScomp">#REF!</definedName>
    <definedName name="CBWorkbookPriority" hidden="1">-1272788010</definedName>
    <definedName name="CC" localSheetId="20">#REF!</definedName>
    <definedName name="CC">#N/A</definedName>
    <definedName name="CC_2" localSheetId="20">#REF!</definedName>
    <definedName name="CC_2">#N/A</definedName>
    <definedName name="CC_TST">#REF!</definedName>
    <definedName name="ccc" localSheetId="12" hidden="1">{#N/A,#N/A,FALSE,"O&amp;M by processes";#N/A,#N/A,FALSE,"Elec Act vs Bud";#N/A,#N/A,FALSE,"G&amp;A";#N/A,#N/A,FALSE,"BGS";#N/A,#N/A,FALSE,"Res Cost"}</definedName>
    <definedName name="ccc" localSheetId="15" hidden="1">{#N/A,#N/A,FALSE,"O&amp;M by processes";#N/A,#N/A,FALSE,"Elec Act vs Bud";#N/A,#N/A,FALSE,"G&amp;A";#N/A,#N/A,FALSE,"BGS";#N/A,#N/A,FALSE,"Res Cost"}</definedName>
    <definedName name="ccc" localSheetId="20" hidden="1">{#N/A,#N/A,FALSE,"O&amp;M by processes";#N/A,#N/A,FALSE,"Elec Act vs Bud";#N/A,#N/A,FALSE,"G&amp;A";#N/A,#N/A,FALSE,"BGS";#N/A,#N/A,FALSE,"Res Cost"}</definedName>
    <definedName name="ccc" hidden="1">{#N/A,#N/A,FALSE,"O&amp;M by processes";#N/A,#N/A,FALSE,"Elec Act vs Bud";#N/A,#N/A,FALSE,"G&amp;A";#N/A,#N/A,FALSE,"BGS";#N/A,#N/A,FALSE,"Res Cost"}</definedName>
    <definedName name="cccc" localSheetId="12" hidden="1">{#N/A,#N/A,FALSE,"O&amp;M by processes";#N/A,#N/A,FALSE,"Elec Act vs Bud";#N/A,#N/A,FALSE,"G&amp;A";#N/A,#N/A,FALSE,"BGS";#N/A,#N/A,FALSE,"Res Cost"}</definedName>
    <definedName name="cccc" localSheetId="15" hidden="1">{#N/A,#N/A,FALSE,"O&amp;M by processes";#N/A,#N/A,FALSE,"Elec Act vs Bud";#N/A,#N/A,FALSE,"G&amp;A";#N/A,#N/A,FALSE,"BGS";#N/A,#N/A,FALSE,"Res Cost"}</definedName>
    <definedName name="cccc" localSheetId="20" hidden="1">{#N/A,#N/A,FALSE,"O&amp;M by processes";#N/A,#N/A,FALSE,"Elec Act vs Bud";#N/A,#N/A,FALSE,"G&amp;A";#N/A,#N/A,FALSE,"BGS";#N/A,#N/A,FALSE,"Res Cost"}</definedName>
    <definedName name="cccc" hidden="1">{#N/A,#N/A,FALSE,"O&amp;M by processes";#N/A,#N/A,FALSE,"Elec Act vs Bud";#N/A,#N/A,FALSE,"G&amp;A";#N/A,#N/A,FALSE,"BGS";#N/A,#N/A,FALSE,"Res Cost"}</definedName>
    <definedName name="cccccc" localSheetId="12" hidden="1">{"EXCELHLP.HLP!1802";5;10;5;10;13;13;13;8;5;5;10;14;13;13;13;13;5;10;14;13;5;10;1;2;24}</definedName>
    <definedName name="cccccc" localSheetId="20" hidden="1">{"EXCELHLP.HLP!1802";5;10;5;10;13;13;13;8;5;5;10;14;13;13;13;13;5;10;14;13;5;10;1;2;24}</definedName>
    <definedName name="cccccc" hidden="1">{"EXCELHLP.HLP!1802";5;10;5;10;13;13;13;8;5;5;10;14;13;13;13;13;5;10;14;13;5;10;1;2;24}</definedName>
    <definedName name="CCcur">#REF!</definedName>
    <definedName name="CChigh">#REF!</definedName>
    <definedName name="CCinc">#REF!</definedName>
    <definedName name="CClow">#REF!</definedName>
    <definedName name="CCLRR">#REF!</definedName>
    <definedName name="ccoeff">#REF!</definedName>
    <definedName name="CDE">"ASSE"</definedName>
    <definedName name="CE">#REF!</definedName>
    <definedName name="CE_EAI">#REF!</definedName>
    <definedName name="CE_EGSI">#REF!</definedName>
    <definedName name="CE_ELI">#REF!</definedName>
    <definedName name="CE_EMI">#REF!</definedName>
    <definedName name="CE_ENOI">#REF!</definedName>
    <definedName name="Celestica4" localSheetId="12" hidden="1">{#N/A,#N/A,TRUE,"97 Sales by Quarter (New Order)";#N/A,#N/A,TRUE,"97 BPlan TOC";#N/A,#N/A,TRUE,"Sales by Month";#N/A,#N/A,TRUE,"94-97 Annual Units/ASP/NSAD";#N/A,#N/A,TRUE,"Total DDN P&amp;L";#N/A,#N/A,TRUE,"Total DDN Trend";#N/A,#N/A,TRUE,"Radio Modems P&amp;L";#N/A,#N/A,TRUE,"Radio Modems Trend";#N/A,#N/A,TRUE,"Eagle Datatac PM100D P&amp;L";#N/A,#N/A,TRUE,"Eagle Datatac PM100D Trend";#N/A,#N/A,TRUE,"Eagle CDPD PM100C P&amp;L";#N/A,#N/A,TRUE,"Eagle CDPD PM100C Trend";#N/A,#N/A,TRUE,"Grackle P&amp;L";#N/A,#N/A,TRUE,"Grackle Trend";#N/A,#N/A,TRUE,"Cost Per Unit";#N/A,#N/A,TRUE,"Appendices"}</definedName>
    <definedName name="Celestica4" localSheetId="20" hidden="1">{#N/A,#N/A,TRUE,"97 Sales by Quarter (New Order)";#N/A,#N/A,TRUE,"97 BPlan TOC";#N/A,#N/A,TRUE,"Sales by Month";#N/A,#N/A,TRUE,"94-97 Annual Units/ASP/NSAD";#N/A,#N/A,TRUE,"Total DDN P&amp;L";#N/A,#N/A,TRUE,"Total DDN Trend";#N/A,#N/A,TRUE,"Radio Modems P&amp;L";#N/A,#N/A,TRUE,"Radio Modems Trend";#N/A,#N/A,TRUE,"Eagle Datatac PM100D P&amp;L";#N/A,#N/A,TRUE,"Eagle Datatac PM100D Trend";#N/A,#N/A,TRUE,"Eagle CDPD PM100C P&amp;L";#N/A,#N/A,TRUE,"Eagle CDPD PM100C Trend";#N/A,#N/A,TRUE,"Grackle P&amp;L";#N/A,#N/A,TRUE,"Grackle Trend";#N/A,#N/A,TRUE,"Cost Per Unit";#N/A,#N/A,TRUE,"Appendices"}</definedName>
    <definedName name="Celestica4" hidden="1">{#N/A,#N/A,TRUE,"97 Sales by Quarter (New Order)";#N/A,#N/A,TRUE,"97 BPlan TOC";#N/A,#N/A,TRUE,"Sales by Month";#N/A,#N/A,TRUE,"94-97 Annual Units/ASP/NSAD";#N/A,#N/A,TRUE,"Total DDN P&amp;L";#N/A,#N/A,TRUE,"Total DDN Trend";#N/A,#N/A,TRUE,"Radio Modems P&amp;L";#N/A,#N/A,TRUE,"Radio Modems Trend";#N/A,#N/A,TRUE,"Eagle Datatac PM100D P&amp;L";#N/A,#N/A,TRUE,"Eagle Datatac PM100D Trend";#N/A,#N/A,TRUE,"Eagle CDPD PM100C P&amp;L";#N/A,#N/A,TRUE,"Eagle CDPD PM100C Trend";#N/A,#N/A,TRUE,"Grackle P&amp;L";#N/A,#N/A,TRUE,"Grackle Trend";#N/A,#N/A,TRUE,"Cost Per Unit";#N/A,#N/A,TRUE,"Appendices"}</definedName>
    <definedName name="CELL">#N/A</definedName>
    <definedName name="cell.above">!A1048576</definedName>
    <definedName name="cell.below">!A2</definedName>
    <definedName name="cell.left">!XFD1</definedName>
    <definedName name="cell.right">!B1</definedName>
    <definedName name="Cell_1">#REF!</definedName>
    <definedName name="cell_data">#REF!,#REF!,#REF!,#REF!,#REF!,#REF!,#REF!,#REF!,#REF!,#REF!,#REF!,#REF!,#REF!,#REF!,#REF!,#REF!,#REF!,#REF!,#REF!,#REF!,#REF!,#REF!</definedName>
    <definedName name="cell_data1">#REF!,#REF!,#REF!,#REF!,#REF!,#REF!,#REF!,#REF!,#REF!,#REF!,#REF!,#REF!,#REF!,#REF!,#REF!,#REF!,#REF!,#REF!</definedName>
    <definedName name="cell_data2">#REF!,#REF!,#REF!,#REF!</definedName>
    <definedName name="cell1">#REF!</definedName>
    <definedName name="cell1a">#REF!</definedName>
    <definedName name="cell2">#REF!</definedName>
    <definedName name="cell3">#REF!</definedName>
    <definedName name="cell4">#REF!</definedName>
    <definedName name="CellA">#REF!</definedName>
    <definedName name="CellA1">#REF!</definedName>
    <definedName name="CEP_Amortization">#REF!</definedName>
    <definedName name="CER">#REF!</definedName>
    <definedName name="cf">#REF!</definedName>
    <definedName name="CF_99_04">#REF!</definedName>
    <definedName name="CFA">#REF!</definedName>
    <definedName name="CFCAM">#REF!</definedName>
    <definedName name="CFCAO">#REF!</definedName>
    <definedName name="CFCAP">#REF!</definedName>
    <definedName name="CFCBM">#REF!</definedName>
    <definedName name="CFCBO">#REF!</definedName>
    <definedName name="CFCBS">#REF!</definedName>
    <definedName name="CFEAM">#REF!</definedName>
    <definedName name="CFEAO">#REF!</definedName>
    <definedName name="CFEAP">#REF!</definedName>
    <definedName name="CFEBM">#REF!</definedName>
    <definedName name="CFEBO">#REF!</definedName>
    <definedName name="CFEBS">#REF!</definedName>
    <definedName name="CFPS00">#REF!</definedName>
    <definedName name="cfps01">#REF!</definedName>
    <definedName name="CFPS94">#REF!</definedName>
    <definedName name="CFPS95">#REF!</definedName>
    <definedName name="CFPS96">#REF!</definedName>
    <definedName name="CFPS97">#REF!</definedName>
    <definedName name="CFPS98">#REF!</definedName>
    <definedName name="CFPS99">#REF!</definedName>
    <definedName name="CFSC">#REF!</definedName>
    <definedName name="CFSUM">#REF!</definedName>
    <definedName name="CFYEBIT">#REF!</definedName>
    <definedName name="CFYEBITDA">#REF!</definedName>
    <definedName name="CFYREV">#REF!</definedName>
    <definedName name="cg"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cg"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cg"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cg_1"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cg_1"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cg_1"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cg_2"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cg_2"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cg_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cg_3"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cg_3"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cg_3"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cg_4"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cg_4"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cg_4"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cg_5"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cg_5"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cg_5"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CGT">#REF!</definedName>
    <definedName name="CGT_Tax">#REF!</definedName>
    <definedName name="ch">#REF!</definedName>
    <definedName name="CH_COS" localSheetId="20">#REF!</definedName>
    <definedName name="CH_COS">#REF!</definedName>
    <definedName name="ChanceOfLoss">#REF!</definedName>
    <definedName name="CHANGE" localSheetId="20">#REF!</definedName>
    <definedName name="change">#REF!</definedName>
    <definedName name="change1" localSheetId="20">#REF!</definedName>
    <definedName name="change1">#REF!</definedName>
    <definedName name="change2" localSheetId="20">#REF!</definedName>
    <definedName name="change2">#REF!</definedName>
    <definedName name="change3" localSheetId="20">#REF!</definedName>
    <definedName name="change3">#REF!</definedName>
    <definedName name="change4">#REF!</definedName>
    <definedName name="change5">#REF!</definedName>
    <definedName name="change6">#REF!</definedName>
    <definedName name="changeanalysis">#REF!</definedName>
    <definedName name="changeanalysiswith10">#REF!</definedName>
    <definedName name="ChangeNWC">#REF!</definedName>
    <definedName name="ChangeSize">#REF!</definedName>
    <definedName name="Charges" localSheetId="12"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Charges" localSheetId="20"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Charges"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chart">"Chart 1"</definedName>
    <definedName name="Chart_Comm_1_30">OFFSET(#REF!,0,COUNTA(#REF!)-(#REF!*2)-1,1,(#REF!*2))</definedName>
    <definedName name="Chart_Comm_121_150">OFFSET(#REF!,0,COUNTA(#REF!)-(#REF!*2)-1,1,(#REF!*2))</definedName>
    <definedName name="Chart_Comm_151_180">OFFSET(#REF!,0,COUNTA(#REF!)-(#REF!*2)-1,1,(#REF!*2))</definedName>
    <definedName name="Chart_Comm_181">OFFSET(#REF!,0,COUNTA(#REF!)-(#REF!*2)-1,1,(#REF!*2))</definedName>
    <definedName name="Chart_Comm_31_60">OFFSET(#REF!,0,COUNTA(#REF!)-(#REF!*2)-1,1,(#REF!*2))</definedName>
    <definedName name="Chart_Comm_61_90">OFFSET(#REF!,0,COUNTA(#REF!)-(#REF!*2)-1,1,(#REF!*2))</definedName>
    <definedName name="Chart_Comm_91_120">OFFSET(#REF!,0,COUNTA(#REF!)-(#REF!*2)-1,1,(#REF!*2))</definedName>
    <definedName name="Chart_Comm_CreditBal">OFFSET(#REF!,0,COUNTA(#REF!)-(#REF!*2)-1,1,(#REF!*2))</definedName>
    <definedName name="Chart_Comm_Current">OFFSET(#REF!,0,COUNTA(#REF!)-(#REF!*2)-1,1,(#REF!*2))</definedName>
    <definedName name="Chart_MF_1_30">OFFSET(#REF!,0,COUNTA(#REF!)-(#REF!*2)-1,1,(#REF!*2))</definedName>
    <definedName name="Chart_MF_121_150">OFFSET(#REF!,0,COUNTA(#REF!)-(#REF!*2)-1,1,(#REF!*2))</definedName>
    <definedName name="Chart_MF_151_180">OFFSET(#REF!,0,COUNTA(#REF!)-(#REF!*2)-1,1,(#REF!*2))</definedName>
    <definedName name="Chart_MF_181">OFFSET(#REF!,0,COUNTA(#REF!)-(#REF!*2)-1,1,(#REF!*2))</definedName>
    <definedName name="Chart_MF_31_60">OFFSET(#REF!,0,COUNTA(#REF!)-(#REF!*2)-1,1,(#REF!*2))</definedName>
    <definedName name="Chart_MF_61_90">OFFSET(#REF!,0,COUNTA(#REF!)-(#REF!*2)-1,1,(#REF!*2))</definedName>
    <definedName name="Chart_MF_91_120">OFFSET(#REF!,0,COUNTA(#REF!)-(#REF!*2)-1,1,(#REF!*2))</definedName>
    <definedName name="Chart_MF_CreditBal">OFFSET(#REF!,0,COUNTA(#REF!)-(#REF!*2)-1,1,(#REF!*2))</definedName>
    <definedName name="Chart_MF_Current">OFFSET(#REF!,0,COUNTA(#REF!)-(#REF!*2)-1,1,(#REF!*2))</definedName>
    <definedName name="Chart_Proforma_Comm_Total">OFFSET(#REF!,0,COUNTA(#REF!)-(#REF!*2)-1,1,(#REF!*2))</definedName>
    <definedName name="Chart_Proforma_MF_Total">OFFSET(#REF!,0,COUNTA(#REF!)-(#REF!*2)-1,1,(#REF!*2))</definedName>
    <definedName name="Chart_Proforma_Total">OFFSET(#REF!,0,COUNTA(#REF!)-(#REF!*2)-1,1,(#REF!*2))</definedName>
    <definedName name="Chart_Projection_Aging">OFFSET(#REF!,0,COUNTA(#REF!)-(#REF!*2)-1,1,(#REF!*2))</definedName>
    <definedName name="Chart_Projection_Percent">OFFSET(#REF!,0,COUNTA(#REF!)-(#REF!*2)-1,1,(#REF!*2))</definedName>
    <definedName name="Chart_Projection_Proforma">OFFSET(#REF!,0,COUNTA(#REF!)-(#REF!*2)-1,1,(#REF!*2))</definedName>
    <definedName name="Chart_Projection_Writeoffs">OFFSET(#REF!,0,COUNTA(#REF!)-(#REF!*2)-1,1,(#REF!*2))</definedName>
    <definedName name="Chart_Reserve_Comm_1_30">OFFSET(#REF!,0,COUNTA(#REF!)-(#REF!*2)-2,1,(#REF!*2))</definedName>
    <definedName name="Chart_Reserve_Comm_121_150">OFFSET(#REF!,0,COUNTA(#REF!)-(#REF!*2)-2,1,(#REF!*2))</definedName>
    <definedName name="Chart_Reserve_Comm_151_180">OFFSET(#REF!,0,COUNTA(#REF!)-(#REF!*2)-2,1,(#REF!*2))</definedName>
    <definedName name="Chart_Reserve_Comm_181">OFFSET(#REF!,0,COUNTA(#REF!)-(#REF!*2)-2,1,(#REF!*2))</definedName>
    <definedName name="Chart_Reserve_Comm_31_60">OFFSET(#REF!,0,COUNTA(#REF!)-(#REF!*2)-2,1,(#REF!*2))</definedName>
    <definedName name="Chart_Reserve_Comm_61_90">OFFSET(#REF!,0,COUNTA(#REF!)-(#REF!*2)-2,1,(#REF!*2))</definedName>
    <definedName name="Chart_Reserve_Comm_91_120">OFFSET(#REF!,0,COUNTA(#REF!)-(#REF!*2)-2,1,(#REF!*2))</definedName>
    <definedName name="Chart_Reserve_Comm_CreditBal">OFFSET(#REF!,0,COUNTA(#REF!)-(#REF!*2)-2,1,(#REF!*2))</definedName>
    <definedName name="Chart_Reserve_Comm_Current">OFFSET(#REF!,0,COUNTA(#REF!)-(#REF!*2)-2,1,(#REF!*2))</definedName>
    <definedName name="Chart_Reserve_Comm_Total">OFFSET(#REF!,0,COUNTA(#REF!)-(#REF!*2)-2,1,(#REF!*2))</definedName>
    <definedName name="Chart_Reserve_MF_1_30">OFFSET(#REF!,0,COUNTA(#REF!)-(#REF!*2)-2,1,(#REF!*2))</definedName>
    <definedName name="Chart_Reserve_MF_121_150">OFFSET(#REF!,0,COUNTA(#REF!)-(#REF!*2)-2,1,(#REF!*2))</definedName>
    <definedName name="Chart_Reserve_MF_151_180">OFFSET(#REF!,0,COUNTA(#REF!)-(#REF!*2)-2,1,(#REF!*2))</definedName>
    <definedName name="Chart_Reserve_MF_181">OFFSET(#REF!,0,COUNTA(#REF!)-(#REF!*2)-2,1,(#REF!*2))</definedName>
    <definedName name="Chart_Reserve_MF_31_60">OFFSET(#REF!,0,COUNTA(#REF!)-(#REF!*2)-2,1,(#REF!*2))</definedName>
    <definedName name="Chart_Reserve_MF_61_90">OFFSET(#REF!,0,COUNTA(#REF!)-(#REF!*2)-2,1,(#REF!*2))</definedName>
    <definedName name="Chart_Reserve_MF_91_120">OFFSET(#REF!,0,COUNTA(#REF!)-(#REF!*2)-2,1,(#REF!*2))</definedName>
    <definedName name="Chart_Reserve_MF_CreditBal">OFFSET(#REF!,0,COUNTA(#REF!)-(#REF!*2)-2,1,(#REF!*2))</definedName>
    <definedName name="Chart_Reserve_MF_Current">OFFSET(#REF!,0,COUNTA(#REF!)-(#REF!*2)-2,1,(#REF!*2))</definedName>
    <definedName name="Chart_Reserve_MF_Total">OFFSET(#REF!,0,COUNTA(#REF!)-(#REF!*2)-2,1,(#REF!*2))</definedName>
    <definedName name="Chart_Reserve_Resi_1_30">OFFSET(#REF!,0,COUNTA(#REF!)-(#REF!*2)-2,1,(#REF!*2))</definedName>
    <definedName name="Chart_Reserve_Resi_121_150">OFFSET(#REF!,0,COUNTA(#REF!)-(#REF!*2)-2,1,(#REF!*2))</definedName>
    <definedName name="Chart_Reserve_Resi_151_180">OFFSET(#REF!,0,COUNTA(#REF!)-(#REF!*2)-2,1,(#REF!*2))</definedName>
    <definedName name="Chart_Reserve_Resi_181">OFFSET(#REF!,0,COUNTA(#REF!)-(#REF!*2)-2,1,(#REF!*2))</definedName>
    <definedName name="Chart_Reserve_Resi_31_60">OFFSET(#REF!,0,COUNTA(#REF!)-(#REF!*2)-2,1,(#REF!*2))</definedName>
    <definedName name="Chart_Reserve_Resi_61_90">OFFSET(#REF!,0,COUNTA(#REF!)-(#REF!*2)-2,1,(#REF!*2))</definedName>
    <definedName name="Chart_Reserve_Resi_91_120">OFFSET(#REF!,0,COUNTA(#REF!)-(#REF!*2)-2,1,(#REF!*2))</definedName>
    <definedName name="Chart_Reserve_Resi_CreditBal">OFFSET(#REF!,0,COUNTA(#REF!)-(#REF!*2)-2,1,(#REF!*2))</definedName>
    <definedName name="Chart_Reserve_Resi_Current">OFFSET(#REF!,0,COUNTA(#REF!)-(#REF!*2)-2,1,(#REF!*2))</definedName>
    <definedName name="Chart_Reserve_Resi_Total">OFFSET(#REF!,0,COUNTA(#REF!)-(#REF!*2)-2,1,(#REF!*2))</definedName>
    <definedName name="Chart_Reserve_UnBilled_AR">OFFSET(#REF!,0,COUNTA(#REF!)-(#REF!*2)-2,1,(#REF!*2))</definedName>
    <definedName name="Chart_Resi_1_30">OFFSET(#REF!,0,COUNTA(#REF!)-(#REF!*2)-1,1,(#REF!*2))</definedName>
    <definedName name="Chart_Resi_121_150">OFFSET(#REF!,0,COUNTA(#REF!)-(#REF!*2)-1,1,(#REF!*2))</definedName>
    <definedName name="Chart_Resi_151_180">OFFSET(#REF!,0,COUNTA(#REF!)-(#REF!*2)-1,1,(#REF!*2))</definedName>
    <definedName name="Chart_Resi_181">OFFSET(#REF!,0,COUNTA(#REF!)-(#REF!*2)-1,1,(#REF!*2))</definedName>
    <definedName name="Chart_Resi_31_60">OFFSET(#REF!,0,COUNTA(#REF!)-(#REF!*2)-1,1,(#REF!*2))</definedName>
    <definedName name="Chart_Resi_61_90">OFFSET(#REF!,0,COUNTA(#REF!)-(#REF!*2)-1,1,(#REF!*2))</definedName>
    <definedName name="Chart_Resi_91_120">OFFSET(#REF!,0,COUNTA(#REF!)-(#REF!*2)-1,1,(#REF!*2))</definedName>
    <definedName name="Chart_Resi_CreditBal">OFFSET(#REF!,0,COUNTA(#REF!)-(#REF!*2)-1,1,(#REF!*2))</definedName>
    <definedName name="Chart_Resi_Current">OFFSET(#REF!,0,COUNTA(#REF!)-(#REF!*2)-1,1,(#REF!*2))</definedName>
    <definedName name="Chart_UnBilled_AR">OFFSET(#REF!,0,COUNTA(#REF!)-(#REF!*2)-1,1,(#REF!*2))</definedName>
    <definedName name="ChartAccounts">#REF!</definedName>
    <definedName name="ChartDataRange">#REF!</definedName>
    <definedName name="chartenre28">#REF!</definedName>
    <definedName name="chartenrev">#REF!</definedName>
    <definedName name="chartENTD">#REF!</definedName>
    <definedName name="ChartOptions">#REF!</definedName>
    <definedName name="ChartTypeChange">#REF!</definedName>
    <definedName name="CHECK_BAL" localSheetId="20">#REF!</definedName>
    <definedName name="CHECK_BAL">#REF!</definedName>
    <definedName name="CHECK_BLANK" localSheetId="20">#REF!</definedName>
    <definedName name="CHECK_BLANK">#REF!</definedName>
    <definedName name="CHECK_CELLS" localSheetId="20">#REF!</definedName>
    <definedName name="CHECK_CELLS">#REF!</definedName>
    <definedName name="Chlorides">#REF!</definedName>
    <definedName name="Chloridetype">#REF!</definedName>
    <definedName name="chloridetype1">#REF!</definedName>
    <definedName name="chrtentd27">#REF!</definedName>
    <definedName name="ChrtProfitNetw">#REF!</definedName>
    <definedName name="chump">#REF!</definedName>
    <definedName name="ChurnRate">#REF!</definedName>
    <definedName name="CIP_Year" localSheetId="20">OFFSET(#REF!,0,0,COUNTA(#REF!)-1,1)</definedName>
    <definedName name="CIP_Year">OFFSET(#REF!,0,0,COUNTA(#REF!)-1,1)</definedName>
    <definedName name="CIQWBGuid" hidden="1">"664e8547-71ec-4d5c-9f05-86b890428491"</definedName>
    <definedName name="Circ">#REF!</definedName>
    <definedName name="circli10">#REF!</definedName>
    <definedName name="Circuits" localSheetId="20">#REF!</definedName>
    <definedName name="Circuits">#REF!</definedName>
    <definedName name="CL" localSheetId="20">#REF!</definedName>
    <definedName name="CL">#REF!</definedName>
    <definedName name="CL1_">#REF!</definedName>
    <definedName name="CL2DOSE">#REF!</definedName>
    <definedName name="CL2RESID">#REF!</definedName>
    <definedName name="CLADD">#REF!</definedName>
    <definedName name="Class">OFFSET(#REF!,0,0,CNT-1,1)</definedName>
    <definedName name="CLASSES">#N/A</definedName>
    <definedName name="ClearCompList">#REF!</definedName>
    <definedName name="ClientMatter" hidden="1">"b1"</definedName>
    <definedName name="Close">#REF!</definedName>
    <definedName name="close_date">#REF!</definedName>
    <definedName name="Closing_date" localSheetId="20">#REF!</definedName>
    <definedName name="Closing_date">#N/A</definedName>
    <definedName name="Closing_Month">#REF!</definedName>
    <definedName name="ClosingDate">#REF!</definedName>
    <definedName name="ClosingPrice">#REF!</definedName>
    <definedName name="CMCY">#REF!</definedName>
    <definedName name="cmm">#REF!</definedName>
    <definedName name="CMP">#REF!</definedName>
    <definedName name="CND_Cost_Currency" localSheetId="20">OR(BP_Functionality="CLP: CDN Currency",BP_Functionality="Direct: CDN MSRP", BP_Functionality="Partner: CDN WPP")</definedName>
    <definedName name="CND_Cost_Currency">OR(BP_Functionality="CLP: CDN Currency",BP_Functionality="Direct: CDN MSRP", BP_Functionality="Partner: CDN WPP")</definedName>
    <definedName name="CND_Currency" localSheetId="20">OR(BP_Functionality="CLP: CDN Currency",BP_Functionality="Direct: CDN MSRP", BP_Functionality="Partner: CDN WPP")</definedName>
    <definedName name="CND_Currency">OR(BP_Functionality="CLP: CDN Currency",BP_Functionality="Direct: CDN MSRP", BP_Functionality="Partner: CDN WPP")</definedName>
    <definedName name="cnrc2" localSheetId="12"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cnrc2" localSheetId="20"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cnrc2"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Cnst_Loan_Amt">#REF!</definedName>
    <definedName name="Cnst_Loan_Cmp">#REF!</definedName>
    <definedName name="Cnst_Loan_Input">#REF!</definedName>
    <definedName name="Cnst_Loan_Rec">#REF!</definedName>
    <definedName name="CNT">COUNTA(#REF!)</definedName>
    <definedName name="CNTR">#REF!</definedName>
    <definedName name="co_name_line1">#REF!</definedName>
    <definedName name="co_name_line2">#REF!</definedName>
    <definedName name="co3_analystused">#REF!</definedName>
    <definedName name="co3_fye">#REF!</definedName>
    <definedName name="co3_name">#REF!</definedName>
    <definedName name="co3_reportdate">#REF!</definedName>
    <definedName name="Coal_Efficiency__BTU_LB." localSheetId="20">#REF!</definedName>
    <definedName name="Coal_Efficiency__BTU_LB.">#N/A</definedName>
    <definedName name="Coal_Price____TON" localSheetId="20">#REF!</definedName>
    <definedName name="Coal_Price____TON">#N/A</definedName>
    <definedName name="CoCode">#REF!</definedName>
    <definedName name="CoCode0100" localSheetId="20">#REF!</definedName>
    <definedName name="CoCode0100">#REF!</definedName>
    <definedName name="CoCode0200" localSheetId="20">#REF!</definedName>
    <definedName name="CoCode0200">#REF!</definedName>
    <definedName name="CoCode0400" localSheetId="20">#REF!</definedName>
    <definedName name="CoCode0400">#REF!</definedName>
    <definedName name="CoCode0500">#REF!</definedName>
    <definedName name="COD" localSheetId="20">#REF!</definedName>
    <definedName name="COD">#REF!</definedName>
    <definedName name="COD_2012">#REF!</definedName>
    <definedName name="COD_Date" localSheetId="20">#REF!</definedName>
    <definedName name="COD_DATE">#REF!</definedName>
    <definedName name="CODENOM">#REF!</definedName>
    <definedName name="Codes">#REF!</definedName>
    <definedName name="COFACTOR">#REF!</definedName>
    <definedName name="COGEN">#REF!</definedName>
    <definedName name="cogen_fuel" localSheetId="20">#REF!</definedName>
    <definedName name="cogen_fuel">#N/A</definedName>
    <definedName name="COGS">#REF!</definedName>
    <definedName name="COGSCOST">#REF!</definedName>
    <definedName name="COGSMWH">#REF!</definedName>
    <definedName name="Coincidence_Factor" localSheetId="20">#REF!</definedName>
    <definedName name="Coincidence_Factor">#REF!</definedName>
    <definedName name="col_fin">#REF!,#REF!,#REF!,#REF!,#REF!,#REF!,#REF!,#REF!,#REF!</definedName>
    <definedName name="col_percent">#REF!,#REF!,#REF!,#REF!,#REF!</definedName>
    <definedName name="COLDSU">#REF!</definedName>
    <definedName name="Coll_OVHHR_Circuits" localSheetId="20">#REF!</definedName>
    <definedName name="Coll_OVHHR_Circuits">#REF!</definedName>
    <definedName name="Coll_Pwr_Cable_Size">#REF!</definedName>
    <definedName name="CollectionYard_Spacing" localSheetId="20">#REF!</definedName>
    <definedName name="CollectionYard_Spacing">#REF!</definedName>
    <definedName name="colNEET_GL" localSheetId="20">#REF!</definedName>
    <definedName name="colNEET_GL">#REF!</definedName>
    <definedName name="ColNum">#REF!</definedName>
    <definedName name="ColorNoteSet">#REF!</definedName>
    <definedName name="COLS">#N/A</definedName>
    <definedName name="colTBC_Legacy_Budget" localSheetId="20">#REF!</definedName>
    <definedName name="colTBC_Legacy_Budget">#REF!</definedName>
    <definedName name="colTBC_Legacy_Budget_GL" localSheetId="20">#REF!</definedName>
    <definedName name="colTBC_Legacy_Budget_GL">#REF!</definedName>
    <definedName name="Column" localSheetId="20">#REF!</definedName>
    <definedName name="Column">#REF!</definedName>
    <definedName name="column_mid">#REF!,#REF!,#REF!</definedName>
    <definedName name="column_mid2">#REF!,#REF!</definedName>
    <definedName name="Column1">#REF!</definedName>
    <definedName name="Column2">#REF!</definedName>
    <definedName name="Column3">#REF!</definedName>
    <definedName name="COLUMN4">#REF!</definedName>
    <definedName name="COLUMN5">#REF!</definedName>
    <definedName name="COLUMN6">#REF!</definedName>
    <definedName name="COLUMN7">#REF!</definedName>
    <definedName name="COLUMN8">#REF!</definedName>
    <definedName name="COLUMN9">#REF!</definedName>
    <definedName name="Columns" localSheetId="20">#REF!</definedName>
    <definedName name="Columns">#REF!</definedName>
    <definedName name="colWBS">#REF!</definedName>
    <definedName name="colWBS_Suffix">#REF!</definedName>
    <definedName name="com"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com"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com"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CombLiqProps">#REF!</definedName>
    <definedName name="COMFEE" localSheetId="20">#REF!</definedName>
    <definedName name="COMFEE">#N/A</definedName>
    <definedName name="COMM_CAPACITY" localSheetId="20">#REF!</definedName>
    <definedName name="COMM_CAPACITY">#N/A</definedName>
    <definedName name="comm_ops_1">#REF!</definedName>
    <definedName name="comm_ops_2">#REF!</definedName>
    <definedName name="COMMENTS">#REF!</definedName>
    <definedName name="Comments_CIG_FWT"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Comments_CIG_FWT"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Comments_CIG_FWT"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Comments_CIG_FWT_1"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Comments_CIG_FWT_1"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Comments_CIG_FWT_1"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Comments_CIG_FWT_2"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Comments_CIG_FWT_2"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Comments_CIG_FWT_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Comments_CIG_FWT_3"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Comments_CIG_FWT_3"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Comments_CIG_FWT_3"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Comments_CIG_FWT_4"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Comments_CIG_FWT_4"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Comments_CIG_FWT_4"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Comments_CIG_FWT_5"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Comments_CIG_FWT_5"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Comments_CIG_FWT_5"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COMMERCIALTIME">#REF!</definedName>
    <definedName name="Commited">#REF!</definedName>
    <definedName name="CommodityCor">#REF!</definedName>
    <definedName name="CommonEquity">#REF!</definedName>
    <definedName name="CommonOutstanding">#REF!</definedName>
    <definedName name="commtel20">#REF!</definedName>
    <definedName name="commtele20">#REF!</definedName>
    <definedName name="Comp" localSheetId="20">#REF!</definedName>
    <definedName name="COMP">#N/A</definedName>
    <definedName name="Comp2">#REF!</definedName>
    <definedName name="COMPADSL">#REF!</definedName>
    <definedName name="COMPAFSL">#REF!</definedName>
    <definedName name="Companies">#REF!</definedName>
    <definedName name="Company" localSheetId="20">#REF!</definedName>
    <definedName name="COMPANY">#N/A</definedName>
    <definedName name="company_id_valid_values" localSheetId="20">#REF!</definedName>
    <definedName name="company_id_valid_values">#REF!</definedName>
    <definedName name="Company_Name">"Cavalier Homes, Inc."</definedName>
    <definedName name="CompanyChangeSize">#REF!</definedName>
    <definedName name="CompanyLookup">#REF!</definedName>
    <definedName name="CompanyName">#REF!</definedName>
    <definedName name="CompanyOverview1">#REF!</definedName>
    <definedName name="CompanyOverview2">#REF!</definedName>
    <definedName name="CompanyOverview3">#REF!</definedName>
    <definedName name="CompanyOverview4">#REF!</definedName>
    <definedName name="CompanyOverview5">#REF!</definedName>
    <definedName name="CompanySorted">#REF!</definedName>
    <definedName name="CompanyTextLen" localSheetId="20">#REF!</definedName>
    <definedName name="CompanyTextLen">#REF!</definedName>
    <definedName name="ComparableAnalysis">#REF!</definedName>
    <definedName name="COMPARE" localSheetId="20">#REF!</definedName>
    <definedName name="COMPARE">#N/A</definedName>
    <definedName name="COMPAREVIEW">#REF!</definedName>
    <definedName name="competition">#REF!</definedName>
    <definedName name="CompgraphHelp">#REF!</definedName>
    <definedName name="COMPHEAD">#REF!</definedName>
    <definedName name="compInc">#REF!</definedName>
    <definedName name="COMPIS">#REF!</definedName>
    <definedName name="Completed">#REF!</definedName>
    <definedName name="completed2">#REF!</definedName>
    <definedName name="CompList">#REF!</definedName>
    <definedName name="complookup">#REF!</definedName>
    <definedName name="COMPMKT">#REF!</definedName>
    <definedName name="COMPNET">#REF!</definedName>
    <definedName name="CompositeBuilder">#REF!</definedName>
    <definedName name="COMPRES">#REF!</definedName>
    <definedName name="COMPREV">#REF!</definedName>
    <definedName name="Comps">#REF!</definedName>
    <definedName name="compsht">#REF!</definedName>
    <definedName name="CompsList">#REF!</definedName>
    <definedName name="COMPTAX">#REF!</definedName>
    <definedName name="comptotals">#REF!</definedName>
    <definedName name="comptsht">#REF!</definedName>
    <definedName name="ComRisk_Fcst">#REF!</definedName>
    <definedName name="COMSFT07">#REF!</definedName>
    <definedName name="COMSFT08">#REF!</definedName>
    <definedName name="COMSFT09">#REF!</definedName>
    <definedName name="comsoft07">#REF!</definedName>
    <definedName name="COMSOFT08">#REF!</definedName>
    <definedName name="COMSOFT09">#REF!</definedName>
    <definedName name="COMSOFT10">#REF!</definedName>
    <definedName name="COMSOFT11">#REF!</definedName>
    <definedName name="COMSOFT12">#REF!</definedName>
    <definedName name="CON">#REF!</definedName>
    <definedName name="conc">#REF!</definedName>
    <definedName name="CONC_TYPE">#REF!</definedName>
    <definedName name="Concentric_Network__Corp.">"FY99_FY00"</definedName>
    <definedName name="Concrete_Bulks_HV" localSheetId="20">#REF!</definedName>
    <definedName name="Concrete_Bulks_HV">#REF!</definedName>
    <definedName name="Concrete_Bulks_LV" localSheetId="20">#REF!</definedName>
    <definedName name="Concrete_Bulks_LV">#REF!</definedName>
    <definedName name="Condensate" localSheetId="12" hidden="1">{#N/A,#N/A,FALSE,"Earnings release"}</definedName>
    <definedName name="Condensate" localSheetId="20" hidden="1">{#N/A,#N/A,FALSE,"Earnings release"}</definedName>
    <definedName name="Condensate" hidden="1">{#N/A,#N/A,FALSE,"Earnings release"}</definedName>
    <definedName name="CondensateBarrelsBeginningInventory">#REF!</definedName>
    <definedName name="CondensateBarrelsEndingInventory">#REF!</definedName>
    <definedName name="CondensateBarrelsProduction">#REF!</definedName>
    <definedName name="CondensateBarrelsSalesAdjusted">#REF!</definedName>
    <definedName name="CondensateGallonsBeginningInventory">#REF!</definedName>
    <definedName name="CondensateGallonsConvertedToMmbtu">#REF!</definedName>
    <definedName name="CondensateGallonsEndingInventory">#REF!</definedName>
    <definedName name="CondensateGallonsProduction">#REF!</definedName>
    <definedName name="CondensateGallonsSales">#REF!</definedName>
    <definedName name="Conductor" localSheetId="20">#REF!</definedName>
    <definedName name="Conductor">#REF!</definedName>
    <definedName name="Conductor_Column" localSheetId="20">#REF!</definedName>
    <definedName name="Conductor_Column">#REF!</definedName>
    <definedName name="Conductor_Info" localSheetId="20">#REF!</definedName>
    <definedName name="Conductor_Info">#REF!</definedName>
    <definedName name="Conductor_OH">#REF!</definedName>
    <definedName name="Conductor_Pick" localSheetId="20">#REF!</definedName>
    <definedName name="Conductor_Pick">#REF!</definedName>
    <definedName name="Conduit_Bulks_HV" localSheetId="20">#REF!</definedName>
    <definedName name="Conduit_Bulks_HV">#REF!</definedName>
    <definedName name="Conduit_Bulks_LV" localSheetId="20">#REF!</definedName>
    <definedName name="Conduit_Bulks_LV">#REF!</definedName>
    <definedName name="Connect_fee">#REF!</definedName>
    <definedName name="CONOCO_FAC" localSheetId="20">#REF!</definedName>
    <definedName name="CONOCO_FAC">#REF!</definedName>
    <definedName name="CONSBILLSTATE">#REF!</definedName>
    <definedName name="CONSOL">#REF!</definedName>
    <definedName name="Consol_Categories">#REF!</definedName>
    <definedName name="Consol_Revenue_Trend">#REF!</definedName>
    <definedName name="Consolid" localSheetId="12" hidden="1">{#N/A,#N/A,FALSE,"O&amp;M by processes";#N/A,#N/A,FALSE,"Elec Act vs Bud";#N/A,#N/A,FALSE,"G&amp;A";#N/A,#N/A,FALSE,"BGS";#N/A,#N/A,FALSE,"Res Cost"}</definedName>
    <definedName name="Consolid" localSheetId="15" hidden="1">{#N/A,#N/A,FALSE,"O&amp;M by processes";#N/A,#N/A,FALSE,"Elec Act vs Bud";#N/A,#N/A,FALSE,"G&amp;A";#N/A,#N/A,FALSE,"BGS";#N/A,#N/A,FALSE,"Res Cost"}</definedName>
    <definedName name="Consolid" localSheetId="20" hidden="1">{#N/A,#N/A,FALSE,"O&amp;M by processes";#N/A,#N/A,FALSE,"Elec Act vs Bud";#N/A,#N/A,FALSE,"G&amp;A";#N/A,#N/A,FALSE,"BGS";#N/A,#N/A,FALSE,"Res Cost"}</definedName>
    <definedName name="Consolid" hidden="1">{#N/A,#N/A,FALSE,"O&amp;M by processes";#N/A,#N/A,FALSE,"Elec Act vs Bud";#N/A,#N/A,FALSE,"G&amp;A";#N/A,#N/A,FALSE,"BGS";#N/A,#N/A,FALSE,"Res Cost"}</definedName>
    <definedName name="Consolidated" localSheetId="12" hidden="1">{#N/A,#N/A,FALSE,"O&amp;M by processes";#N/A,#N/A,FALSE,"Elec Act vs Bud";#N/A,#N/A,FALSE,"G&amp;A";#N/A,#N/A,FALSE,"BGS";#N/A,#N/A,FALSE,"Res Cost"}</definedName>
    <definedName name="Consolidated" localSheetId="15" hidden="1">{#N/A,#N/A,FALSE,"O&amp;M by processes";#N/A,#N/A,FALSE,"Elec Act vs Bud";#N/A,#N/A,FALSE,"G&amp;A";#N/A,#N/A,FALSE,"BGS";#N/A,#N/A,FALSE,"Res Cost"}</definedName>
    <definedName name="Consolidated" localSheetId="20" hidden="1">{#N/A,#N/A,FALSE,"O&amp;M by processes";#N/A,#N/A,FALSE,"Elec Act vs Bud";#N/A,#N/A,FALSE,"G&amp;A";#N/A,#N/A,FALSE,"BGS";#N/A,#N/A,FALSE,"Res Cost"}</definedName>
    <definedName name="Consolidated" hidden="1">{#N/A,#N/A,FALSE,"O&amp;M by processes";#N/A,#N/A,FALSE,"Elec Act vs Bud";#N/A,#N/A,FALSE,"G&amp;A";#N/A,#N/A,FALSE,"BGS";#N/A,#N/A,FALSE,"Res Cost"}</definedName>
    <definedName name="Consolidated_CashFlow">#REF!</definedName>
    <definedName name="Consolidated_CashFlow_title">#REF!</definedName>
    <definedName name="CONSTR" localSheetId="20">#REF!</definedName>
    <definedName name="CONSTR">#N/A</definedName>
    <definedName name="CONSTR1" localSheetId="20">#REF!</definedName>
    <definedName name="CONSTR1">#N/A</definedName>
    <definedName name="Construction_Loan_Closing">#REF!</definedName>
    <definedName name="Construction_Start_Date">#REF!</definedName>
    <definedName name="Consumables" localSheetId="20">#REF!</definedName>
    <definedName name="Consumables">#N/A</definedName>
    <definedName name="CONTACT" localSheetId="20">#REF!</definedName>
    <definedName name="Contact" hidden="1">#REF!</definedName>
    <definedName name="Contacts">#REF!</definedName>
    <definedName name="content1">#REF!</definedName>
    <definedName name="content2">#REF!</definedName>
    <definedName name="content3">#REF!</definedName>
    <definedName name="content4">#REF!</definedName>
    <definedName name="content5">#REF!</definedName>
    <definedName name="Contgncy07">#REF!</definedName>
    <definedName name="Contin" localSheetId="20">#REF!</definedName>
    <definedName name="CONTIN">#N/A</definedName>
    <definedName name="contingency" localSheetId="20">#REF!</definedName>
    <definedName name="Contingency">#N/A</definedName>
    <definedName name="Contract" localSheetId="20">#REF!</definedName>
    <definedName name="Contract">#REF!</definedName>
    <definedName name="Control">#REF!</definedName>
    <definedName name="control_absolut_mk">#REF!</definedName>
    <definedName name="control_coast_mk">#REF!</definedName>
    <definedName name="control1">#REF!</definedName>
    <definedName name="CONUMER">#REF!</definedName>
    <definedName name="conv">#REF!</definedName>
    <definedName name="conversion">#REF!</definedName>
    <definedName name="conversion_type">#REF!</definedName>
    <definedName name="Convert_Options">#REF!</definedName>
    <definedName name="Convertible_Debt_Converted">#REF!</definedName>
    <definedName name="converts">#REF!</definedName>
    <definedName name="CoolingTowers">#REF!</definedName>
    <definedName name="CoolingTowersVendTable">#REF!</definedName>
    <definedName name="copy1">#REF!</definedName>
    <definedName name="COPYBOT">#REF!</definedName>
    <definedName name="COPYTOP">#REF!</definedName>
    <definedName name="CorporateExpenses">#REF!</definedName>
    <definedName name="CORPTAX_DATAMAPDEFINITIONS_DataMap_1" localSheetId="20" hidden="1">#REF!</definedName>
    <definedName name="CORPTAX_DATAMAPDEFINITIONS_DataMap_1" hidden="1">#REF!</definedName>
    <definedName name="CORPTAX_DATAMAPDEFINITIONS_DataMap_2" localSheetId="20" hidden="1">#REF!</definedName>
    <definedName name="CORPTAX_DATAMAPDEFINITIONS_DataMap_2" hidden="1">#REF!</definedName>
    <definedName name="CORPTAX_DATAMAPDEFINITIONS_DataMap_3" localSheetId="20" hidden="1">#REF!</definedName>
    <definedName name="CORPTAX_DATAMAPDEFINITIONS_DataMap_3" hidden="1">#REF!</definedName>
    <definedName name="CorpTaxCode">#REF!</definedName>
    <definedName name="CorptaxCode_1">#REF!</definedName>
    <definedName name="CoSelectorOutputs">#REF!</definedName>
    <definedName name="cosotxinc">#REF!</definedName>
    <definedName name="cost" localSheetId="12" hidden="1">{#N/A,#N/A,FALSE,"By Month";#N/A,#N/A,FALSE,"Rev By Month";"Print1",#N/A,FALSE,"NA Parts Reporting";"Print2",#N/A,FALSE,"NA Parts Reporting";"Print3",#N/A,FALSE,"NA Parts Reporting"}</definedName>
    <definedName name="cost" localSheetId="20" hidden="1">{#N/A,#N/A,FALSE,"T COST";#N/A,#N/A,FALSE,"COST_FH"}</definedName>
    <definedName name="cost" hidden="1">{#N/A,#N/A,FALSE,"By Month";#N/A,#N/A,FALSE,"Rev By Month";"Print1",#N/A,FALSE,"NA Parts Reporting";"Print2",#N/A,FALSE,"NA Parts Reporting";"Print3",#N/A,FALSE,"NA Parts Reporting"}</definedName>
    <definedName name="Cost_CC_Cont_Total">#REF!</definedName>
    <definedName name="Cost_CC_FPLE_Total">#REF!</definedName>
    <definedName name="Cost_Civil_Othr_Total">#REF!</definedName>
    <definedName name="Cost_CND">5</definedName>
    <definedName name="Cost_CND_Col">5</definedName>
    <definedName name="Cost_Construction_Total" localSheetId="20">#REF!</definedName>
    <definedName name="Cost_Construction_Total">#REF!</definedName>
    <definedName name="Cost_Cont_MA_Total" localSheetId="20">#REF!</definedName>
    <definedName name="Cost_Cont_MA_Total">#REF!</definedName>
    <definedName name="Cost_Conting_Total" localSheetId="20">#REF!</definedName>
    <definedName name="Cost_Conting_Total">#REF!</definedName>
    <definedName name="Cost_Engr_Total">#REF!</definedName>
    <definedName name="Cost_Escal_Total">#REF!</definedName>
    <definedName name="Cost_Fnds_Total">#REF!</definedName>
    <definedName name="Cost_FPLE_MA_Total">#REF!</definedName>
    <definedName name="COST_KW" localSheetId="20">#REF!</definedName>
    <definedName name="COST_KW">#N/A</definedName>
    <definedName name="Cost_KW_Total">#REF!</definedName>
    <definedName name="Cost_Misc_Const_Total">#REF!</definedName>
    <definedName name="cost_of_good_sold">#REF!</definedName>
    <definedName name="Cost_Project_Total" localSheetId="20">#REF!</definedName>
    <definedName name="Cost_Project_Total">#REF!</definedName>
    <definedName name="Cost_Rds_Total" localSheetId="20">#REF!</definedName>
    <definedName name="Cost_Rds_Total">#REF!</definedName>
    <definedName name="Cost_Risk_Total" localSheetId="20">#REF!</definedName>
    <definedName name="Cost_Risk_Total">#REF!</definedName>
    <definedName name="Cost_Savings" localSheetId="20">#REF!</definedName>
    <definedName name="Cost_Savings">#N/A</definedName>
    <definedName name="Cost_Savings_Yearly_Amount" localSheetId="20">#REF!</definedName>
    <definedName name="Cost_Savings_Yearly_Amount">#N/A</definedName>
    <definedName name="Cost_Sub_Cont_Total" localSheetId="20">#REF!</definedName>
    <definedName name="Cost_Sub_Cont_Total">#REF!</definedName>
    <definedName name="Cost_Sub_FPLE_Total" localSheetId="20">#REF!</definedName>
    <definedName name="Cost_Sub_FPLE_Total">#REF!</definedName>
    <definedName name="Cost_Swyrd_Total">#REF!</definedName>
    <definedName name="Cost_TLine_Const_Total">#REF!</definedName>
    <definedName name="Cost_TLine_Matl_Total">#REF!</definedName>
    <definedName name="Cost_USD">4</definedName>
    <definedName name="Cost_USD_Col">4</definedName>
    <definedName name="Cost_WTG_Erec_Total" localSheetId="20">#REF!</definedName>
    <definedName name="Cost_WTG_Erec_Total">#REF!</definedName>
    <definedName name="Cost_WTG_Total" localSheetId="20">#REF!</definedName>
    <definedName name="Cost_WTG_Total">#REF!</definedName>
    <definedName name="cost2001">#REF!</definedName>
    <definedName name="CostCenters">#REF!</definedName>
    <definedName name="Costs_Ad_Costs">#REF!</definedName>
    <definedName name="Costs_Ad_Development">#REF!</definedName>
    <definedName name="Costs_Billing">#REF!</definedName>
    <definedName name="Costs_Commissions">#REF!</definedName>
    <definedName name="Costs_Field_Operation">#REF!</definedName>
    <definedName name="Costs_Payroll">#REF!</definedName>
    <definedName name="Costs_Poll_Rental">#REF!</definedName>
    <definedName name="Costs_Programming_Cost">#REF!</definedName>
    <definedName name="Costs_Service_Repass">#REF!</definedName>
    <definedName name="Costs_TVA_Magazine">#REF!</definedName>
    <definedName name="counter" localSheetId="20">#REF!</definedName>
    <definedName name="counter">#REF!</definedName>
    <definedName name="COUNTYNAME">#REF!</definedName>
    <definedName name="Covenants" localSheetId="20">#REF!</definedName>
    <definedName name="Covenants">#N/A</definedName>
    <definedName name="cover">#REF!</definedName>
    <definedName name="coveragecalcs">#REF!</definedName>
    <definedName name="coverages97">#REF!</definedName>
    <definedName name="coverages98">#REF!</definedName>
    <definedName name="coverages99">#REF!</definedName>
    <definedName name="COVERINIT">#REF!</definedName>
    <definedName name="COW">#REF!</definedName>
    <definedName name="cox_margins_data_aftercapex_2001">#REF!</definedName>
    <definedName name="cox_margins_data_aftercapex_2003">#REF!</definedName>
    <definedName name="cox_margins_data_aftercapex_2005">#REF!</definedName>
    <definedName name="cox_margins_data_beforecapex_2001">#REF!</definedName>
    <definedName name="cox_margins_data_beforecapex_2003">#REF!</definedName>
    <definedName name="cox_margins_data_beforecapex_2005">#REF!</definedName>
    <definedName name="cox_margins_telephony_aftercapex_2001">#REF!</definedName>
    <definedName name="cox_margins_telephony_aftercapex_2003">#REF!</definedName>
    <definedName name="cox_margins_telephony_aftercapex_2005">#REF!</definedName>
    <definedName name="cox_margins_telephony_beforecapex_2001">#REF!</definedName>
    <definedName name="cox_margins_telephony_beforecapex_2003">#REF!</definedName>
    <definedName name="cox_margins_telephony_beforecapex_2005">#REF!</definedName>
    <definedName name="cox_margins_video_aftercapex_2001">#REF!</definedName>
    <definedName name="cox_margins_video_aftercapex_2003">#REF!</definedName>
    <definedName name="cox_margins_video_aftercapex_2005">#REF!</definedName>
    <definedName name="cox_margins_video_beforecapex_2001">#REF!</definedName>
    <definedName name="cox_margins_video_beforecapex_2003">#REF!</definedName>
    <definedName name="cox_margins_video_beforecapex_2005">#REF!</definedName>
    <definedName name="CP" localSheetId="20">#REF!</definedName>
    <definedName name="CP">#N/A</definedName>
    <definedName name="CP_1">#N/A</definedName>
    <definedName name="cp_by_group" localSheetId="20">#REF!</definedName>
    <definedName name="cp_by_group">#REF!</definedName>
    <definedName name="cp_by_serv_level" localSheetId="20">#REF!</definedName>
    <definedName name="cp_by_serv_level">#REF!</definedName>
    <definedName name="cp_input_area">#REF!</definedName>
    <definedName name="CP_PG1B">#REF!</definedName>
    <definedName name="cp_pg2">#REF!</definedName>
    <definedName name="cp_pg2b">#REF!</definedName>
    <definedName name="CP_PG3B">#REF!</definedName>
    <definedName name="CPAGE">"37"</definedName>
    <definedName name="CPGALTADJ">#REF!</definedName>
    <definedName name="CPGATAX">#REF!</definedName>
    <definedName name="CPGBIADJ">#REF!</definedName>
    <definedName name="CPGRTAX">#REF!</definedName>
    <definedName name="CPGSUM">#REF!</definedName>
    <definedName name="CPGTI">#REF!</definedName>
    <definedName name="CPI" localSheetId="20">#REF!</definedName>
    <definedName name="CPI">#REF!</definedName>
    <definedName name="CPI_04">#REF!</definedName>
    <definedName name="CPI_05">#REF!</definedName>
    <definedName name="CPI_06">#REF!</definedName>
    <definedName name="CPI_07">#REF!</definedName>
    <definedName name="CPI_08">#REF!</definedName>
    <definedName name="CPI_09">#REF!</definedName>
    <definedName name="CPI_10">#REF!</definedName>
    <definedName name="CPI_11">#REF!</definedName>
    <definedName name="CPI_12">#REF!</definedName>
    <definedName name="CPI_Rate">#REF!</definedName>
    <definedName name="CPK1X" localSheetId="20">#REF!</definedName>
    <definedName name="CPK1X">#REF!</definedName>
    <definedName name="CPK2X" localSheetId="20">#REF!</definedName>
    <definedName name="CPK2X">#REF!</definedName>
    <definedName name="cpmindex">#REF!</definedName>
    <definedName name="CPNMB">"1"</definedName>
    <definedName name="CPRating">#REF!</definedName>
    <definedName name="CPUC_Cashflow_Summary_Table" localSheetId="20">#REF!</definedName>
    <definedName name="CPUC_Cashflow_Summary_Table">#REF!</definedName>
    <definedName name="CR">#REF!</definedName>
    <definedName name="Craft">#REF!</definedName>
    <definedName name="Crane_Type_1" localSheetId="20">#REF!</definedName>
    <definedName name="Crane_Type_1">#REF!</definedName>
    <definedName name="Crane_Type_2" localSheetId="20">#REF!</definedName>
    <definedName name="Crane_Type_2">#REF!</definedName>
    <definedName name="Crane_Type_3" localSheetId="20">#REF!</definedName>
    <definedName name="Crane_Type_3">#REF!</definedName>
    <definedName name="crate">#REF!</definedName>
    <definedName name="CRD" localSheetId="20">#REF!</definedName>
    <definedName name="CRD">#N/A</definedName>
    <definedName name="CRE" localSheetId="20">#REF!</definedName>
    <definedName name="CRE">#N/A</definedName>
    <definedName name="Credit">#REF!</definedName>
    <definedName name="credit_life" localSheetId="20">#REF!</definedName>
    <definedName name="credit_life">#N/A</definedName>
    <definedName name="Credits" localSheetId="20">#REF!</definedName>
    <definedName name="CREDITS">#REF!</definedName>
    <definedName name="CRIT">#REF!</definedName>
    <definedName name="CRIT5">#REF!</definedName>
    <definedName name="CRITC">#REF!</definedName>
    <definedName name="_xlnm.Criteria" localSheetId="20">#REF!</definedName>
    <definedName name="_xlnm.Criteria">#REF!</definedName>
    <definedName name="Criteria_MI">#REF!</definedName>
    <definedName name="CROD_S" localSheetId="20">#REF!</definedName>
    <definedName name="CROD_S">#REF!</definedName>
    <definedName name="CSG_PRESSURE" localSheetId="20">OFFSET(#REF!,3,IF(#REF!=1,#REF!+4,5*#REF!),20000,1)</definedName>
    <definedName name="CSG_PRESSURE">OFFSET(#REF!,3,IF(#REF!=1,#REF!+4,5*#REF!),20000,1)</definedName>
    <definedName name="CSTextLen">#REF!</definedName>
    <definedName name="CSW_Lease_Rate">#REF!</definedName>
    <definedName name="CSW_MinPayment">#REF!</definedName>
    <definedName name="CSW_Turb">#REF!</definedName>
    <definedName name="CSW_Turbines">#REF!</definedName>
    <definedName name="Ct_Fe2___Fe_OH_2">#REF!</definedName>
    <definedName name="CTDENOM">#REF!</definedName>
    <definedName name="CTFACTOR">#REF!</definedName>
    <definedName name="CTNUMER">#REF!</definedName>
    <definedName name="CTY_ANNUAL" localSheetId="20">#REF!</definedName>
    <definedName name="CTY_ANNUAL">#REF!</definedName>
    <definedName name="cty_peak_sum" localSheetId="20">#REF!</definedName>
    <definedName name="cty_peak_sum">#REF!</definedName>
    <definedName name="Culvert_Size">#REF!</definedName>
    <definedName name="CUM" localSheetId="20">#REF!</definedName>
    <definedName name="CUM">#N/A</definedName>
    <definedName name="cume">#REF!</definedName>
    <definedName name="cume11">#REF!</definedName>
    <definedName name="cumeindex">#REF!</definedName>
    <definedName name="Cur">#REF!</definedName>
    <definedName name="Cur_Cost" localSheetId="20">IF('GLHP Taxes'!USD_Cost_Currency,return_Cost_USD,IF('GLHP Taxes'!CND_Cost_Currency,return_Cost_CND,0))</definedName>
    <definedName name="Cur_Cost">IF(USD_Cost_Currency,return_Cost_USD,IF(CND_Cost_Currency,return_Cost_CND,0))</definedName>
    <definedName name="Cur_List" localSheetId="20">IF(CLP_USD,return_List_USD,IF(CLP_CND,return_List_CND,IF(Direct_USD,return_MSRP_USD,IF(Direct_CND,return_MSRP_CND,IF(Partner_USD,return_WPP_USD,IF(Partner_CND,return_WPP_CND,0))))))</definedName>
    <definedName name="Cur_List">IF(CLP_USD,return_List_USD,IF(CLP_CND,return_List_CND,IF(Direct_USD,return_MSRP_USD,IF(Direct_CND,return_MSRP_CND,IF(Partner_USD,return_WPP_USD,IF(Partner_CND,return_WPP_CND,0))))))</definedName>
    <definedName name="CURMTH">#REF!</definedName>
    <definedName name="Curr_Fed_48">#REF!</definedName>
    <definedName name="CURR_PER">#REF!</definedName>
    <definedName name="Curr_State_48">#REF!</definedName>
    <definedName name="Currency" localSheetId="20">#REF!</definedName>
    <definedName name="CURRENCY">#REF!</definedName>
    <definedName name="CurrencyCodes">#REF!</definedName>
    <definedName name="current" localSheetId="20">#REF!</definedName>
    <definedName name="current">#REF!</definedName>
    <definedName name="Current_Month_End">#REF!</definedName>
    <definedName name="Current_Period">#REF!</definedName>
    <definedName name="Current_Period_End">#REF!</definedName>
    <definedName name="Current_sum" localSheetId="20">#REF!</definedName>
    <definedName name="Current_sum">#REF!</definedName>
    <definedName name="Current_Year">#REF!</definedName>
    <definedName name="Current_Year_Data">#REF!</definedName>
    <definedName name="Current_Year_End">#REF!</definedName>
    <definedName name="Current1">#REF!</definedName>
    <definedName name="Current2">#REF!</definedName>
    <definedName name="Current3">#REF!</definedName>
    <definedName name="Current4">#REF!</definedName>
    <definedName name="CurrentAssets">#REF!</definedName>
    <definedName name="currentcase" localSheetId="20">#REF!</definedName>
    <definedName name="currentcase">#REF!</definedName>
    <definedName name="CurrentCIP1">#REF!</definedName>
    <definedName name="CurrentCIP2">#REF!</definedName>
    <definedName name="CurrentCIP3">#REF!</definedName>
    <definedName name="CurrentCIP4">#REF!</definedName>
    <definedName name="CurrentDatasetID">#REF!</definedName>
    <definedName name="currentEOM">#REF!</definedName>
    <definedName name="CurrentLiabilities">#REF!</definedName>
    <definedName name="CurrentOptions">#REF!</definedName>
    <definedName name="CurrentRatio">#REF!</definedName>
    <definedName name="CurrentYear">#REF!</definedName>
    <definedName name="CurrentYear1">#REF!</definedName>
    <definedName name="CUST">#N/A</definedName>
    <definedName name="CUST1">#N/A</definedName>
    <definedName name="CUSTAR" localSheetId="20">#REF!</definedName>
    <definedName name="CUSTAR">#REF!</definedName>
    <definedName name="CUSTOM1" localSheetId="20">#REF!</definedName>
    <definedName name="CUSTOM1">#REF!</definedName>
    <definedName name="CUSTOM2" localSheetId="20">#REF!</definedName>
    <definedName name="CUSTOM2">#REF!</definedName>
    <definedName name="CustomChart">#REF!</definedName>
    <definedName name="Customer_Refunds_Paid" localSheetId="20">#REF!</definedName>
    <definedName name="Customer_Refunds_Paid">#N/A</definedName>
    <definedName name="Customers">#REF!</definedName>
    <definedName name="CUT">#REF!</definedName>
    <definedName name="CUTINS">#REF!</definedName>
    <definedName name="CUYAHOGA_FALLS" localSheetId="20">#REF!</definedName>
    <definedName name="CUYAHOGA_FALLS">#REF!</definedName>
    <definedName name="CV" localSheetId="12">#N/A</definedName>
    <definedName name="cv" localSheetId="20">#REF!,#REF!,#REF!,#REF!</definedName>
    <definedName name="CV">#N/A</definedName>
    <definedName name="CV_2" localSheetId="20">#REF!</definedName>
    <definedName name="CV_2">#N/A</definedName>
    <definedName name="CWIP">#REF!</definedName>
    <definedName name="Cwvu.GREY_ALL." localSheetId="20" hidden="1">#REF!</definedName>
    <definedName name="Cwvu.GREY_ALL." hidden="1">#REF!</definedName>
    <definedName name="cwz">#REF!</definedName>
    <definedName name="cy_0">#REF!</definedName>
    <definedName name="cy_1">#REF!</definedName>
    <definedName name="cy_2">#REF!</definedName>
    <definedName name="cy_l">#REF!</definedName>
    <definedName name="cy_l2">#REF!</definedName>
    <definedName name="CYEPSGrowth">#REF!</definedName>
    <definedName name="CYield">#REF!</definedName>
    <definedName name="D" localSheetId="12">#REF!</definedName>
    <definedName name="d" localSheetId="20">#REF!,#REF!,#REF!,#REF!</definedName>
    <definedName name="D">#REF!</definedName>
    <definedName name="d_">#REF!</definedName>
    <definedName name="D_1">#REF!</definedName>
    <definedName name="D_EAI">#REF!</definedName>
    <definedName name="D_EGSI">#REF!</definedName>
    <definedName name="D_EMI">#REF!</definedName>
    <definedName name="D_ENOI">#REF!</definedName>
    <definedName name="da" localSheetId="12" hidden="1">{#N/A,#N/A,FALSE,"O&amp;M by processes";#N/A,#N/A,FALSE,"Elec Act vs Bud";#N/A,#N/A,FALSE,"G&amp;A";#N/A,#N/A,FALSE,"BGS";#N/A,#N/A,FALSE,"Res Cost"}</definedName>
    <definedName name="da" localSheetId="15" hidden="1">{#N/A,#N/A,FALSE,"O&amp;M by processes";#N/A,#N/A,FALSE,"Elec Act vs Bud";#N/A,#N/A,FALSE,"G&amp;A";#N/A,#N/A,FALSE,"BGS";#N/A,#N/A,FALSE,"Res Cost"}</definedName>
    <definedName name="da" localSheetId="20" hidden="1">{#N/A,#N/A,FALSE,"O&amp;M by processes";#N/A,#N/A,FALSE,"Elec Act vs Bud";#N/A,#N/A,FALSE,"G&amp;A";#N/A,#N/A,FALSE,"BGS";#N/A,#N/A,FALSE,"Res Cost"}</definedName>
    <definedName name="da" hidden="1">{#N/A,#N/A,FALSE,"O&amp;M by processes";#N/A,#N/A,FALSE,"Elec Act vs Bud";#N/A,#N/A,FALSE,"G&amp;A";#N/A,#N/A,FALSE,"BGS";#N/A,#N/A,FALSE,"Res Cost"}</definedName>
    <definedName name="dada" localSheetId="12" hidden="1">{#N/A,#N/A,FALSE,"O&amp;M by processes";#N/A,#N/A,FALSE,"Elec Act vs Bud";#N/A,#N/A,FALSE,"G&amp;A";#N/A,#N/A,FALSE,"BGS";#N/A,#N/A,FALSE,"Res Cost"}</definedName>
    <definedName name="dada" localSheetId="15" hidden="1">{#N/A,#N/A,FALSE,"O&amp;M by processes";#N/A,#N/A,FALSE,"Elec Act vs Bud";#N/A,#N/A,FALSE,"G&amp;A";#N/A,#N/A,FALSE,"BGS";#N/A,#N/A,FALSE,"Res Cost"}</definedName>
    <definedName name="dada" localSheetId="20" hidden="1">{#N/A,#N/A,FALSE,"O&amp;M by processes";#N/A,#N/A,FALSE,"Elec Act vs Bud";#N/A,#N/A,FALSE,"G&amp;A";#N/A,#N/A,FALSE,"BGS";#N/A,#N/A,FALSE,"Res Cost"}</definedName>
    <definedName name="dada" hidden="1">{#N/A,#N/A,FALSE,"O&amp;M by processes";#N/A,#N/A,FALSE,"Elec Act vs Bud";#N/A,#N/A,FALSE,"G&amp;A";#N/A,#N/A,FALSE,"BGS";#N/A,#N/A,FALSE,"Res Cost"}</definedName>
    <definedName name="DAdditions">#REF!</definedName>
    <definedName name="dae">#REF!</definedName>
    <definedName name="DAF_Detail">#REF!</definedName>
    <definedName name="Daily_Encana">#REF!</definedName>
    <definedName name="daily_pk_vols">#REF!</definedName>
    <definedName name="Daily_Sullivan">#REF!</definedName>
    <definedName name="DANUM">#REF!</definedName>
    <definedName name="DAS">#REF!</definedName>
    <definedName name="dasda" localSheetId="12"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dasda" localSheetId="20"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dasda"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dash">#REF!</definedName>
    <definedName name="Data" localSheetId="20">#REF!</definedName>
    <definedName name="Data">#REF!</definedName>
    <definedName name="DATA_01" hidden="1">#REF!</definedName>
    <definedName name="DATA_02" hidden="1">#REF!</definedName>
    <definedName name="DATA_03" hidden="1">#REF!</definedName>
    <definedName name="DATA_04" hidden="1">#REF!</definedName>
    <definedName name="DATA_05" hidden="1">#REF!</definedName>
    <definedName name="DATA_06" hidden="1">#REF!</definedName>
    <definedName name="DATA_07" hidden="1">#REF!</definedName>
    <definedName name="DATA_08" hidden="1">#REF!</definedName>
    <definedName name="data_3" localSheetId="20">#REF!</definedName>
    <definedName name="data_3">#REF!</definedName>
    <definedName name="data_Env">#REF!</definedName>
    <definedName name="data_FIN">#REF!,#REF!,#REF!,#REF!,#REF!,#REF!</definedName>
    <definedName name="data_NonOP">#REF!</definedName>
    <definedName name="data_PER">#REF!,#REF!,#REF!,#REF!,#REF!</definedName>
    <definedName name="data_Prod">#REF!</definedName>
    <definedName name="data_SiteGA">#REF!</definedName>
    <definedName name="data_year">#REF!</definedName>
    <definedName name="DATA1" localSheetId="20">#REF!</definedName>
    <definedName name="DATA1">#REF!</definedName>
    <definedName name="DATA10" localSheetId="20">#REF!</definedName>
    <definedName name="DATA10">#REF!</definedName>
    <definedName name="DATA11" localSheetId="20">#REF!</definedName>
    <definedName name="DATA11">#REF!</definedName>
    <definedName name="DATA12" localSheetId="20">#REF!</definedName>
    <definedName name="DATA12">#REF!</definedName>
    <definedName name="DATA13" localSheetId="20">#REF!</definedName>
    <definedName name="DATA13">#REF!</definedName>
    <definedName name="DATA14" localSheetId="20">#REF!</definedName>
    <definedName name="DATA14">#REF!</definedName>
    <definedName name="DATA15" localSheetId="20">#REF!</definedName>
    <definedName name="DATA15">#REF!</definedName>
    <definedName name="DATA16" localSheetId="20">#REF!</definedName>
    <definedName name="DATA16">#REF!</definedName>
    <definedName name="DATA17" localSheetId="20">#REF!</definedName>
    <definedName name="DATA17">#REF!</definedName>
    <definedName name="DATA18" localSheetId="20">#REF!</definedName>
    <definedName name="DATA18">#REF!</definedName>
    <definedName name="DATA19" localSheetId="20">#REF!</definedName>
    <definedName name="DATA19">#REF!</definedName>
    <definedName name="DATA2" localSheetId="20">#REF!</definedName>
    <definedName name="DATA2">#REF!</definedName>
    <definedName name="DATA20" localSheetId="20">#REF!</definedName>
    <definedName name="DATA20">#REF!</definedName>
    <definedName name="DATA21" localSheetId="20">#REF!</definedName>
    <definedName name="DATA21">#REF!</definedName>
    <definedName name="DATA22" localSheetId="20">#REF!</definedName>
    <definedName name="DATA22">#REF!</definedName>
    <definedName name="DATA23" localSheetId="20">#REF!</definedName>
    <definedName name="DATA23">#REF!</definedName>
    <definedName name="DATA24" localSheetId="20">#REF!</definedName>
    <definedName name="DATA24">#REF!</definedName>
    <definedName name="DATA25" localSheetId="20">#REF!</definedName>
    <definedName name="DATA25">#REF!</definedName>
    <definedName name="DATA26" localSheetId="20">#REF!</definedName>
    <definedName name="DATA26">#REF!</definedName>
    <definedName name="DATA27" localSheetId="20">#REF!</definedName>
    <definedName name="DATA27">#REF!</definedName>
    <definedName name="DATA28" localSheetId="20">#REF!</definedName>
    <definedName name="DATA28">#REF!</definedName>
    <definedName name="DATA29">#REF!</definedName>
    <definedName name="DATA3" localSheetId="20">#REF!</definedName>
    <definedName name="DATA3">#REF!</definedName>
    <definedName name="DATA30" localSheetId="20">#REF!</definedName>
    <definedName name="DATA30">#REF!</definedName>
    <definedName name="DATA4" localSheetId="20">#REF!</definedName>
    <definedName name="DATA4">#REF!</definedName>
    <definedName name="DATA5" localSheetId="20">#REF!</definedName>
    <definedName name="DATA5">#REF!</definedName>
    <definedName name="DATA6" localSheetId="20">#REF!</definedName>
    <definedName name="DATA6">#REF!</definedName>
    <definedName name="DATA7" localSheetId="20">#REF!</definedName>
    <definedName name="DATA7">#REF!</definedName>
    <definedName name="DATA8" localSheetId="20">#REF!</definedName>
    <definedName name="DATA8">#REF!</definedName>
    <definedName name="DATA9" localSheetId="20">#REF!</definedName>
    <definedName name="DATA9">#REF!</definedName>
    <definedName name="Data99">#REF!</definedName>
    <definedName name="_xlnm.Database" localSheetId="20">OFFSET(#REF!,0,0,COUNTA(#REF!),11)</definedName>
    <definedName name="_xlnm.Database">OFFSET(#REF!,0,0,COUNTA(#REF!),11)</definedName>
    <definedName name="Database1">#REF!</definedName>
    <definedName name="databaseagreed">#N/A</definedName>
    <definedName name="databaseagreedq2">#REF!</definedName>
    <definedName name="databaseagreedq4">#REF!</definedName>
    <definedName name="DatabaseNameCopy">#REF!</definedName>
    <definedName name="DatabaseNameDG">#REF!</definedName>
    <definedName name="DatabseNameOut">#REF!</definedName>
    <definedName name="DATALINE" localSheetId="20">#REF!</definedName>
    <definedName name="DATALINE">#REF!</definedName>
    <definedName name="DataRange">#REF!</definedName>
    <definedName name="Dataset_ID">#REF!</definedName>
    <definedName name="Dataset_Month_Number">#REF!</definedName>
    <definedName name="Dataset_Name">#REF!</definedName>
    <definedName name="Dataset_Period">#REF!</definedName>
    <definedName name="Dataset_Year">#REF!</definedName>
    <definedName name="DatasetType">#REF!</definedName>
    <definedName name="datasort">#REF!</definedName>
    <definedName name="Date" hidden="1">"b1"</definedName>
    <definedName name="Date_Cnst_Loan">#REF!</definedName>
    <definedName name="Date_Coll_Start">#REF!</definedName>
    <definedName name="Date_Comm_Ops">#REF!</definedName>
    <definedName name="Date_complete">#REF!</definedName>
    <definedName name="Date_dissolved_or_merged">#REF!</definedName>
    <definedName name="Date_Equip_Del">#REF!</definedName>
    <definedName name="Date_Erec_Complt">#REF!</definedName>
    <definedName name="Date_Erec_Days" localSheetId="20">#REF!</definedName>
    <definedName name="Date_Erec_Days">#REF!</definedName>
    <definedName name="Date_Erec_Start">#REF!</definedName>
    <definedName name="Date_Fnd_Cmplt">#REF!</definedName>
    <definedName name="Date_Formed_or_Acquired">#REF!</definedName>
    <definedName name="Date_Grd_Brk">#REF!</definedName>
    <definedName name="Date_Mech_Complt_End">#REF!</definedName>
    <definedName name="Date_Partial_Yr">#REF!</definedName>
    <definedName name="date_price_table">#REF!</definedName>
    <definedName name="Date_Prj_COD" localSheetId="20">#REF!</definedName>
    <definedName name="Date_Prj_COD">#REF!</definedName>
    <definedName name="Date_Proj_Start">#REF!</definedName>
    <definedName name="Date_Rd_Start">#REF!</definedName>
    <definedName name="Date_SubS_Energize">#REF!</definedName>
    <definedName name="Date_Term_Loan_Beg">#REF!</definedName>
    <definedName name="Date_Term_Loan_End">#REF!</definedName>
    <definedName name="Date_TLine_Complt">#REF!</definedName>
    <definedName name="Date_TLine_Start">#REF!</definedName>
    <definedName name="Date_to_reviewer">#REF!</definedName>
    <definedName name="Date_Trans_Start">#REF!</definedName>
    <definedName name="Date_WFarm_Start">#REF!</definedName>
    <definedName name="Date_WTG_Last_Comm">#REF!</definedName>
    <definedName name="DATE1">#REF!</definedName>
    <definedName name="DateAcquisition" localSheetId="20">#REF!</definedName>
    <definedName name="DateAcquisition">#N/A</definedName>
    <definedName name="DateColumn">#REF!</definedName>
    <definedName name="DateColumnRowOut">#REF!</definedName>
    <definedName name="DateComOp" localSheetId="20">#REF!</definedName>
    <definedName name="DateComOp">#N/A</definedName>
    <definedName name="datefirst">#REF!</definedName>
    <definedName name="DateHeader" localSheetId="20">#REF!</definedName>
    <definedName name="DateHeader">#REF!</definedName>
    <definedName name="DateI2" localSheetId="20">#REF!</definedName>
    <definedName name="DateI2">#REF!</definedName>
    <definedName name="DateI3" localSheetId="20">#REF!</definedName>
    <definedName name="DateI3">#REF!</definedName>
    <definedName name="DateI5" localSheetId="20">#REF!</definedName>
    <definedName name="DateI5">#REF!</definedName>
    <definedName name="DateI6">#REF!</definedName>
    <definedName name="dateline">#REF!</definedName>
    <definedName name="DateSet">#REF!</definedName>
    <definedName name="david">#REF!,#REF!,#REF!,#REF!,#REF!,#REF!,#REF!</definedName>
    <definedName name="DavisBacon" localSheetId="20">#REF!</definedName>
    <definedName name="DavisBacon">#REF!</definedName>
    <definedName name="day_so">#REF!</definedName>
    <definedName name="DAYPROGRAM">#REF!</definedName>
    <definedName name="days">#REF!</definedName>
    <definedName name="Days_in_the_Month">#REF!</definedName>
    <definedName name="Days_year">365</definedName>
    <definedName name="DaySelection">#REF!</definedName>
    <definedName name="DaysInMonth" localSheetId="20">#REF!</definedName>
    <definedName name="DaysInMonth">#REF!</definedName>
    <definedName name="DaysInventory">#REF!</definedName>
    <definedName name="DaysList">#REF!</definedName>
    <definedName name="DaysPayable">#REF!</definedName>
    <definedName name="DB_CPK">#N/A</definedName>
    <definedName name="DB_CPK1" localSheetId="20">#REF!</definedName>
    <definedName name="DB_CPK1">#REF!</definedName>
    <definedName name="DB_CPK2" localSheetId="20">#REF!</definedName>
    <definedName name="DB_CPK2">#REF!</definedName>
    <definedName name="DB_CPK3" localSheetId="20">#REF!</definedName>
    <definedName name="DB_CPK3">#REF!</definedName>
    <definedName name="DB_CUST">#N/A</definedName>
    <definedName name="DB_EGR">#N/A</definedName>
    <definedName name="DB_EGR1" localSheetId="20">#REF!</definedName>
    <definedName name="DB_EGR1">#REF!</definedName>
    <definedName name="DB_EGR2" localSheetId="20">#REF!</definedName>
    <definedName name="DB_EGR2">#REF!</definedName>
    <definedName name="DB_IMAX">#N/A</definedName>
    <definedName name="DB_NCPK">#N/A</definedName>
    <definedName name="DB_NCPK1" localSheetId="20">#REF!</definedName>
    <definedName name="DB_NCPK1">#REF!</definedName>
    <definedName name="DB_NCPK2" localSheetId="20">#REF!</definedName>
    <definedName name="DB_NCPK2">#REF!</definedName>
    <definedName name="DB_NCPK3">#REF!</definedName>
    <definedName name="DB_NCPK4">#REF!</definedName>
    <definedName name="DB_Type">#REF!</definedName>
    <definedName name="DCDENOM">#REF!</definedName>
    <definedName name="DCF">#REF!</definedName>
    <definedName name="DCF_AREA">#REF!</definedName>
    <definedName name="DCFACTOR">#REF!</definedName>
    <definedName name="DChurn">#REF!</definedName>
    <definedName name="DChurnRate">#REF!</definedName>
    <definedName name="DCNUMER">#REF!</definedName>
    <definedName name="dd" localSheetId="12" hidden="1">{#N/A,#N/A,FALSE,"95CAPGRY"}</definedName>
    <definedName name="dd" localSheetId="20" hidden="1">{#N/A,#N/A,FALSE,"95CAPGRY"}</definedName>
    <definedName name="dd" hidden="1">{#N/A,#N/A,FALSE,"95CAPGRY"}</definedName>
    <definedName name="DD.">#REF!</definedName>
    <definedName name="DDate">OFFSET(#REF!,0,0,CNT-1,1)</definedName>
    <definedName name="ddd" localSheetId="12" hidden="1">{"CUR",#N/A,FALSE,"Summary";"PE",#N/A,FALSE,"Accounting";"EXPE",#N/A,FALSE,"Accounting";"EXPAS",#N/A,FALSE,"Accounting";"EXPL",#N/A,FALSE,"Accounting"}</definedName>
    <definedName name="Ddd" localSheetId="20">#REF!,#REF!,#REF!</definedName>
    <definedName name="ddd" hidden="1">{"CUR",#N/A,FALSE,"Summary";"PE",#N/A,FALSE,"Accounting";"EXPE",#N/A,FALSE,"Accounting";"EXPAS",#N/A,FALSE,"Accounting";"EXPL",#N/A,FALSE,"Accounting"}</definedName>
    <definedName name="DDDD">#REF!</definedName>
    <definedName name="ddddd" localSheetId="12" hidden="1">{"Summary Schedule",#N/A,FALSE,"Sheet1";"Divisional Support",#N/A,FALSE,"Sheet2";"Corporate Support",#N/A,FALSE,"Sheet3"}</definedName>
    <definedName name="ddddd" localSheetId="20" hidden="1">{"Summary Schedule",#N/A,FALSE,"Sheet1";"Divisional Support",#N/A,FALSE,"Sheet2";"Corporate Support",#N/A,FALSE,"Sheet3"}</definedName>
    <definedName name="ddddd" hidden="1">{"Summary Schedule",#N/A,FALSE,"Sheet1";"Divisional Support",#N/A,FALSE,"Sheet2";"Corporate Support",#N/A,FALSE,"Sheet3"}</definedName>
    <definedName name="dddddda" localSheetId="12" hidden="1">{"Summary Schedule",#N/A,FALSE,"Sheet1";"Divisional Support",#N/A,FALSE,"Sheet2";"Corporate Support",#N/A,FALSE,"Sheet3"}</definedName>
    <definedName name="dddddda" localSheetId="20" hidden="1">{"Summary Schedule",#N/A,FALSE,"Sheet1";"Divisional Support",#N/A,FALSE,"Sheet2";"Corporate Support",#N/A,FALSE,"Sheet3"}</definedName>
    <definedName name="dddddda" hidden="1">{"Summary Schedule",#N/A,FALSE,"Sheet1";"Divisional Support",#N/A,FALSE,"Sheet2";"Corporate Support",#N/A,FALSE,"Sheet3"}</definedName>
    <definedName name="ddddddddddddddddd" hidden="1">{0;5;10;5;10;13;13;13;8;5;5;10;14;13;13;13;13;5;10;14;13;5;10;1;2;24}</definedName>
    <definedName name="Deals">#REF!</definedName>
    <definedName name="Deals2">#REF!</definedName>
    <definedName name="Debit">#REF!</definedName>
    <definedName name="DEBITS" localSheetId="20">#REF!</definedName>
    <definedName name="DEBITS">#REF!</definedName>
    <definedName name="DEBT" localSheetId="20">#REF!</definedName>
    <definedName name="DEBT">#N/A</definedName>
    <definedName name="debt_amt">#REF!</definedName>
    <definedName name="debt_calculated">#REF!</definedName>
    <definedName name="debt_ebitda">#REF!</definedName>
    <definedName name="debt_ebitda_30_debt">#REF!</definedName>
    <definedName name="debt_ebitda_all_debt">#REF!</definedName>
    <definedName name="debt_ebitda_all_equity">#REF!</definedName>
    <definedName name="Debt_Percent">#REF!</definedName>
    <definedName name="Debt_Schedule" localSheetId="20">#REF!</definedName>
    <definedName name="Debt_Schedule">#N/A</definedName>
    <definedName name="Debt_Switch">#REF!</definedName>
    <definedName name="DEBT1" localSheetId="20">#REF!</definedName>
    <definedName name="DEBT1">#N/A</definedName>
    <definedName name="debt97">#REF!</definedName>
    <definedName name="debt98">#REF!</definedName>
    <definedName name="debt99">#REF!</definedName>
    <definedName name="debtall">#REF!</definedName>
    <definedName name="DebtCap">#REF!</definedName>
    <definedName name="debtperc">#REF!</definedName>
    <definedName name="debtsenior">#REF!</definedName>
    <definedName name="DebtTerm" localSheetId="20">#REF!</definedName>
    <definedName name="DebtTerm">#REF!</definedName>
    <definedName name="dec" localSheetId="20">#REF!</definedName>
    <definedName name="DEC">#N/A</definedName>
    <definedName name="DecCP" localSheetId="20">#REF!</definedName>
    <definedName name="DecCP">#REF!</definedName>
    <definedName name="deccwip">#REF!</definedName>
    <definedName name="Decisions">1</definedName>
    <definedName name="Decom_Case">#REF!</definedName>
    <definedName name="Decommisioning">#REF!</definedName>
    <definedName name="DEDENOM">#REF!</definedName>
    <definedName name="def_pct" localSheetId="20">#REF!</definedName>
    <definedName name="def_pct">#REF!</definedName>
    <definedName name="DEFACTOR">#REF!</definedName>
    <definedName name="DefaultCopy" localSheetId="20">#REF!</definedName>
    <definedName name="DefaultCopy">#REF!</definedName>
    <definedName name="DefaultPageMember1">#REF!</definedName>
    <definedName name="DefaultPaste" localSheetId="20">#REF!</definedName>
    <definedName name="DefaultPaste">#REF!</definedName>
    <definedName name="DefaultTitle">#REF!</definedName>
    <definedName name="DefaultUDA">#REF!</definedName>
    <definedName name="defcit_pct">#REF!</definedName>
    <definedName name="Deferral_Interest_Rate">#REF!</definedName>
    <definedName name="Deferral_Recovery">#REF!</definedName>
    <definedName name="DeferredTaxes">#REF!</definedName>
    <definedName name="deficiency_factor" localSheetId="20">#REF!</definedName>
    <definedName name="deficiency_factor">#REF!</definedName>
    <definedName name="deficiency_rate" localSheetId="20">#REF!</definedName>
    <definedName name="deficiency_rate">#REF!</definedName>
    <definedName name="deficit_pct" localSheetId="20">#REF!</definedName>
    <definedName name="deficit_pct">#REF!</definedName>
    <definedName name="DefTax">#REF!</definedName>
    <definedName name="DEG_HR" localSheetId="20">#REF!</definedName>
    <definedName name="DEG_HR">#N/A</definedName>
    <definedName name="DEG_POWER" localSheetId="20">#REF!</definedName>
    <definedName name="DEG_POWER">#N/A</definedName>
    <definedName name="DEGR_NET_CAP" localSheetId="20">#REF!</definedName>
    <definedName name="DEGR_NET_CAP">#N/A</definedName>
    <definedName name="delete" localSheetId="12" hidden="1">{#N/A,#N/A,FALSE,"CURRENT"}</definedName>
    <definedName name="delete" localSheetId="15" hidden="1">{#N/A,#N/A,FALSE,"CURRENT"}</definedName>
    <definedName name="delete" localSheetId="20" hidden="1">{"summary",#N/A,FALSE,"PCR DIRECTORY"}</definedName>
    <definedName name="delete" hidden="1">{#N/A,#N/A,FALSE,"CURRENT"}</definedName>
    <definedName name="Delivery_Start_1" localSheetId="20">#REF!</definedName>
    <definedName name="Delivery_Start_1">#N/A</definedName>
    <definedName name="Delivery_Start_2">#REF!</definedName>
    <definedName name="Denbury_WASP">#REF!</definedName>
    <definedName name="DenburyResidueValues">#REF!</definedName>
    <definedName name="DENUMER">#REF!</definedName>
    <definedName name="DEP" localSheetId="20">#REF!</definedName>
    <definedName name="DEP">#N/A</definedName>
    <definedName name="dep_book">#REF!</definedName>
    <definedName name="DEP101_2000">#REF!</definedName>
    <definedName name="DEP101_2000S">#REF!</definedName>
    <definedName name="DEP101_6000">#REF!</definedName>
    <definedName name="DEP101_6001">#REF!</definedName>
    <definedName name="DEP101_6137">#REF!</definedName>
    <definedName name="DEP101_6139">#REF!</definedName>
    <definedName name="DEP101_6140">#REF!</definedName>
    <definedName name="DEP101_6147">#REF!</definedName>
    <definedName name="DEP101_6148">#REF!</definedName>
    <definedName name="DEP101_6151">#REF!</definedName>
    <definedName name="DEP101_6154">#REF!</definedName>
    <definedName name="DEP101_6155">#REF!</definedName>
    <definedName name="DEP101_6156">#REF!</definedName>
    <definedName name="DEP101_6159">#REF!</definedName>
    <definedName name="DEP101_6160">#REF!</definedName>
    <definedName name="DEP101_6161">#REF!</definedName>
    <definedName name="DEP101_6164">#REF!</definedName>
    <definedName name="DEP101_6165">#REF!</definedName>
    <definedName name="DEP101_6168">#REF!</definedName>
    <definedName name="DEP101_6176">#REF!</definedName>
    <definedName name="DEP101_6177">#REF!</definedName>
    <definedName name="DEP101_6192">#REF!</definedName>
    <definedName name="DEP101_6193">#REF!</definedName>
    <definedName name="DEP101_6196">#REF!</definedName>
    <definedName name="DEP101_6197">#REF!</definedName>
    <definedName name="DEP101_6198">#REF!</definedName>
    <definedName name="DEP101_6199">#REF!</definedName>
    <definedName name="DEP101_6204">#REF!</definedName>
    <definedName name="DEP101_6212">#REF!</definedName>
    <definedName name="DEP101_6214">#REF!</definedName>
    <definedName name="DEP101_6217">#REF!</definedName>
    <definedName name="DEP101_6218">#REF!</definedName>
    <definedName name="DEP101_6219">#REF!</definedName>
    <definedName name="DEP101_6220">#REF!</definedName>
    <definedName name="DEP101_6224">#REF!</definedName>
    <definedName name="DEP101_6225">#REF!</definedName>
    <definedName name="DEP101_6228">#REF!</definedName>
    <definedName name="DEP101_6230">#REF!</definedName>
    <definedName name="DEP101_6231">#REF!</definedName>
    <definedName name="DEP101_6233">#REF!</definedName>
    <definedName name="DEP101_6236">#REF!</definedName>
    <definedName name="DEP101_6238">#REF!</definedName>
    <definedName name="DEP101_6239">#REF!</definedName>
    <definedName name="DEP101_6242">#REF!</definedName>
    <definedName name="DEP101_6246">#REF!</definedName>
    <definedName name="DEP101_6249">#REF!</definedName>
    <definedName name="DEP101_6251">#REF!</definedName>
    <definedName name="DEP101_6252">#REF!</definedName>
    <definedName name="DEP101_6257">#REF!</definedName>
    <definedName name="DEP101_6258">#REF!</definedName>
    <definedName name="DEP101_6261">#REF!</definedName>
    <definedName name="DEP101_6295">#REF!</definedName>
    <definedName name="DEP101_6303">#REF!</definedName>
    <definedName name="DEP130_6176">#REF!</definedName>
    <definedName name="DEP130_6204">#REF!</definedName>
    <definedName name="DEP130_6228">#REF!</definedName>
    <definedName name="DEP130_6230">#REF!</definedName>
    <definedName name="DEP130_6231">#REF!</definedName>
    <definedName name="DEP130_6238">#REF!</definedName>
    <definedName name="DEP130_6246">#REF!</definedName>
    <definedName name="DEP130_6257">#REF!</definedName>
    <definedName name="DEPAMT">#REF!</definedName>
    <definedName name="DEPARTMENTS">#REF!</definedName>
    <definedName name="DepnCase">#REF!</definedName>
    <definedName name="Deposit" localSheetId="20">HLOOKUP(ProjectYear,tblEnergyRate,swEnergytbl+1)</definedName>
    <definedName name="Deposit">HLOOKUP(ProjectYear,tblEnergyRate,swEnergytbl+1)</definedName>
    <definedName name="DEPR">#REF!</definedName>
    <definedName name="DEPR_ALL">#REF!</definedName>
    <definedName name="depr_group_id_valid_values" localSheetId="20">#REF!</definedName>
    <definedName name="depr_group_id_valid_values">#REF!</definedName>
    <definedName name="DEPR_KS">#REF!</definedName>
    <definedName name="DEPR_MO">#REF!</definedName>
    <definedName name="DEPR_OK">#REF!</definedName>
    <definedName name="Depr_Rates">#REF!</definedName>
    <definedName name="DeprAdj1">#REF!</definedName>
    <definedName name="DeprAdj12">#REF!</definedName>
    <definedName name="DeprAdj14">#REF!</definedName>
    <definedName name="DeprAdj15">#REF!</definedName>
    <definedName name="DeprAdj16">#REF!</definedName>
    <definedName name="DeprAdj17">#REF!</definedName>
    <definedName name="DeprCol">#REF!</definedName>
    <definedName name="DeprData">#REF!</definedName>
    <definedName name="DEPRECAMORT">#REF!</definedName>
    <definedName name="Depreciation">#REF!</definedName>
    <definedName name="Depreciation_Life" localSheetId="20">#REF!</definedName>
    <definedName name="Depreciation_Life">#N/A</definedName>
    <definedName name="Depreciation_Period" localSheetId="20">#REF!</definedName>
    <definedName name="Depreciation_Period">#N/A</definedName>
    <definedName name="Depreciation_Period_Additions" localSheetId="20">#REF!</definedName>
    <definedName name="Depreciation_Period_Additions">#N/A</definedName>
    <definedName name="Depreciation_Schedule">#REF!</definedName>
    <definedName name="depreciation97">#REF!</definedName>
    <definedName name="depreciation98">#REF!</definedName>
    <definedName name="depreciation99">#REF!</definedName>
    <definedName name="Deprecitaion_Additions" localSheetId="20">#REF!</definedName>
    <definedName name="Deprecitaion_Additions">#N/A</definedName>
    <definedName name="DeptDescr">#REF!</definedName>
    <definedName name="DeptDescr2">#REF!</definedName>
    <definedName name="DeptID">#REF!</definedName>
    <definedName name="DeptID2">#REF!</definedName>
    <definedName name="des" localSheetId="12" hidden="1">{#N/A,#N/A,FALSE,"Transaction Summary-DTW";#N/A,#N/A,FALSE,"Proforma Five Yr";#N/A,#N/A,FALSE,"Occ and Rate"}</definedName>
    <definedName name="des" localSheetId="20" hidden="1">{#N/A,#N/A,FALSE,"Transaction Summary-DTW";#N/A,#N/A,FALSE,"Proforma Five Yr";#N/A,#N/A,FALSE,"Occ and Rate"}</definedName>
    <definedName name="des" hidden="1">{#N/A,#N/A,FALSE,"Transaction Summary-DTW";#N/A,#N/A,FALSE,"Proforma Five Yr";#N/A,#N/A,FALSE,"Occ and Rate"}</definedName>
    <definedName name="Desc">#REF!</definedName>
    <definedName name="DESCRIPTION">#REF!</definedName>
    <definedName name="DescriptionColumn1">#REF!</definedName>
    <definedName name="DescriptionColumn2">#REF!</definedName>
    <definedName name="DescriptionOut">#REF!</definedName>
    <definedName name="Design">#REF!</definedName>
    <definedName name="Desired1">#REF!</definedName>
    <definedName name="Desired2">#REF!</definedName>
    <definedName name="Desired3">#REF!</definedName>
    <definedName name="Desired4">#REF!</definedName>
    <definedName name="DesiredCIP1">#REF!</definedName>
    <definedName name="DesiredCIP2">#REF!</definedName>
    <definedName name="DesiredCIP3">#REF!</definedName>
    <definedName name="DesiredCIP4">#REF!</definedName>
    <definedName name="DestDBname">#REF!</definedName>
    <definedName name="DestStudyName">#REF!</definedName>
    <definedName name="DestStudyNameCopy">#REF!</definedName>
    <definedName name="DestUserName">#REF!</definedName>
    <definedName name="detail" localSheetId="20">#REF!</definedName>
    <definedName name="detail">#REF!</definedName>
    <definedName name="detail_colB">#REF!,#REF!,#REF!,#REF!,#REF!,#REF!</definedName>
    <definedName name="detail_colS">#REF!,#REF!,#REF!,#REF!,#REF!</definedName>
    <definedName name="detail_data">#REF!,#REF!</definedName>
    <definedName name="DETAIL_EST">#REF!</definedName>
    <definedName name="DetailCalc" comment="Detail calculation for establishing the regulatory asset or liability along with the tax gross up" localSheetId="20">#REF!</definedName>
    <definedName name="DetailCalc" comment="Detail calculation for establishing the regulatory asset or liability along with the tax gross up">#REF!</definedName>
    <definedName name="Dette_financière_nette">#REF!</definedName>
    <definedName name="deyut">#REF!</definedName>
    <definedName name="DF_GRID_1">#REF!</definedName>
    <definedName name="DF_Sheet4_GRID_1" localSheetId="20">By #REF!</definedName>
    <definedName name="DF_Sheet4_GRID_1">By #REF!</definedName>
    <definedName name="dfas">#REF!</definedName>
    <definedName name="dfd">#REF!,#REF!,#REF!,#REF!</definedName>
    <definedName name="dfdsfdfs" localSheetId="12" hidden="1">{"Earnings",#N/A,FALSE,"Earnings";"balancesheet",#N/A,FALSE,"BalanceSheet";"change in cash",#N/A,FALSE,"CashFlow";"oil and gas results",#N/A,FALSE,"Oil and Gas Earnings";"foreign oil and gas results",#N/A,FALSE,"Foreign O&amp;G";"oil and gas details",#N/A,FALSE,"Foreign O&amp;G";"capexsum",#N/A,FALSE,"CAPEX Sum"}</definedName>
    <definedName name="dfdsfdfs" localSheetId="20" hidden="1">{"Earnings",#N/A,FALSE,"Earnings";"balancesheet",#N/A,FALSE,"BalanceSheet";"change in cash",#N/A,FALSE,"CashFlow";"oil and gas results",#N/A,FALSE,"Oil and Gas Earnings";"foreign oil and gas results",#N/A,FALSE,"Foreign O&amp;G";"oil and gas details",#N/A,FALSE,"Foreign O&amp;G";"capexsum",#N/A,FALSE,"CAPEX Sum"}</definedName>
    <definedName name="dfdsfdfs" hidden="1">{"Earnings",#N/A,FALSE,"Earnings";"balancesheet",#N/A,FALSE,"BalanceSheet";"change in cash",#N/A,FALSE,"CashFlow";"oil and gas results",#N/A,FALSE,"Oil and Gas Earnings";"foreign oil and gas results",#N/A,FALSE,"Foreign O&amp;G";"oil and gas details",#N/A,FALSE,"Foreign O&amp;G";"capexsum",#N/A,FALSE,"CAPEX Sum"}</definedName>
    <definedName name="dfg"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dfg" localSheetId="20" hidden="1">{"SEP",#N/A,FALSE,"SEP"}</definedName>
    <definedName name="dfg"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dfg_1"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dfg_1"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dfg_1"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dfg_2"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dfg_2"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dfg_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dfg_3"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dfg_3"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dfg_3"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dfg_4"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dfg_4"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dfg_4"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dfg_5"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dfg_5"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dfg_5"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dfgdaa">#REF!</definedName>
    <definedName name="DFTSR">#REF!</definedName>
    <definedName name="dghjhb">#REF!</definedName>
    <definedName name="Dial_Up_Port_Analysis">#REF!</definedName>
    <definedName name="DICF">#REF!</definedName>
    <definedName name="DIF_DETAIL">#REF!</definedName>
    <definedName name="DIF_SUM">#REF!</definedName>
    <definedName name="DIF_SUM_SUM">#REF!</definedName>
    <definedName name="Diff">#REF!</definedName>
    <definedName name="diffexpl">#REF!</definedName>
    <definedName name="digital">#REF!</definedName>
    <definedName name="diluted_sh">#REF!</definedName>
    <definedName name="DIR_HOURS">#REF!</definedName>
    <definedName name="Directbury_Excavation" localSheetId="20">#REF!</definedName>
    <definedName name="Directbury_Excavation">#REF!</definedName>
    <definedName name="Directbury_Width" localSheetId="20">#REF!</definedName>
    <definedName name="Directbury_Width">#REF!</definedName>
    <definedName name="dis_EPS">#REF!</definedName>
    <definedName name="disc_payback" localSheetId="20">#REF!</definedName>
    <definedName name="disc_payback">#REF!</definedName>
    <definedName name="Discount_Rate" localSheetId="20">#REF!</definedName>
    <definedName name="Discount_Rate">#N/A</definedName>
    <definedName name="DISCOUNTED_CASH_FLOW_ANALYSIS">#REF!</definedName>
    <definedName name="DiscountRates_Cur">#REF!</definedName>
    <definedName name="DiscStart">#REF!</definedName>
    <definedName name="DismissItemDlog">#REF!</definedName>
    <definedName name="DISPATCH" localSheetId="20">#REF!</definedName>
    <definedName name="DISPATCH">#N/A</definedName>
    <definedName name="DISPLAY">#N/A</definedName>
    <definedName name="Dist">#REF!</definedName>
    <definedName name="DistProd">#REF!</definedName>
    <definedName name="DISTR">#REF!</definedName>
    <definedName name="DIT_Rollforward">#REF!</definedName>
    <definedName name="DIV">#REF!</definedName>
    <definedName name="Dividend" localSheetId="20">#REF!</definedName>
    <definedName name="Dividend">#N/A</definedName>
    <definedName name="DivRecDed">#REF!</definedName>
    <definedName name="djdhgv">#REF!</definedName>
    <definedName name="djgjhfk">#REF!</definedName>
    <definedName name="djyty">#REF!</definedName>
    <definedName name="dkdii.showgraph">#REF!</definedName>
    <definedName name="dkhhf">#REF!</definedName>
    <definedName name="dkwh">OFFSET(#REF!,0,0,CNT-1,1)</definedName>
    <definedName name="DL">#REF!</definedName>
    <definedName name="dlg_typs" hidden="1">{"EXCELHLP.HLP!1802";5;10;5;10;13;13;13;8;5;5;10;14;13;13;13;13;5;10;14;13;5;10;1;2;24}</definedName>
    <definedName name="DLS">#REF!</definedName>
    <definedName name="DME_BeforeCloseCompleted">"False"</definedName>
    <definedName name="DME_Dirty">"False"</definedName>
    <definedName name="DME_LocalFile">"True"</definedName>
    <definedName name="DMK">#REF!</definedName>
    <definedName name="dmoe" hidden="1">"45E1EZH1GI603A6TQ7A2B7Y0J"</definedName>
    <definedName name="DNew">#REF!</definedName>
    <definedName name="Doc_AR">#REF!</definedName>
    <definedName name="DOC1A">#REF!</definedName>
    <definedName name="docket_no">#REF!</definedName>
    <definedName name="docket_num">#REF!</definedName>
    <definedName name="DocumentName" hidden="1">"b1"</definedName>
    <definedName name="DocumentNum" hidden="1">"a1"</definedName>
    <definedName name="DOFTSR">#REF!</definedName>
    <definedName name="doge">#REF!,#REF!,#REF!,#REF!</definedName>
    <definedName name="DollarHeader">#REF!</definedName>
    <definedName name="Dom_For">#REF!</definedName>
    <definedName name="Don_10" localSheetId="20" hidden="1">#REF!</definedName>
    <definedName name="Don_10" hidden="1">#REF!</definedName>
    <definedName name="Don_11" hidden="1">255</definedName>
    <definedName name="Don_12" localSheetId="20" hidden="1">#REF!</definedName>
    <definedName name="Don_12" hidden="1">#REF!</definedName>
    <definedName name="Don_13" localSheetId="20" hidden="1">#REF!</definedName>
    <definedName name="Don_13" hidden="1">#REF!</definedName>
    <definedName name="Don_14" localSheetId="20" hidden="1">#REF!</definedName>
    <definedName name="Don_14" hidden="1">#REF!</definedName>
    <definedName name="don_2" hidden="1">#REF!</definedName>
    <definedName name="Don_3" hidden="1">#REF!</definedName>
    <definedName name="Don_4" hidden="1">#REF!</definedName>
    <definedName name="Don_5" hidden="1">#REF!</definedName>
    <definedName name="Don_6" hidden="1">#REF!</definedName>
    <definedName name="Don_7" hidden="1">#REF!</definedName>
    <definedName name="Don_8" hidden="1">#REF!</definedName>
    <definedName name="Don_9" hidden="1">#REF!</definedName>
    <definedName name="DONE">#REF!</definedName>
    <definedName name="DOpening">#REF!</definedName>
    <definedName name="dosc">#REF!</definedName>
    <definedName name="doscds">#REF!</definedName>
    <definedName name="doswtxinc">#REF!</definedName>
    <definedName name="doubtxinc">#REF!</definedName>
    <definedName name="dove">#REF!</definedName>
    <definedName name="DP" localSheetId="20">#REF!</definedName>
    <definedName name="DP">#N/A</definedName>
    <definedName name="DP_2" localSheetId="20">#REF!</definedName>
    <definedName name="DP_2">#N/A</definedName>
    <definedName name="DPC">#REF!</definedName>
    <definedName name="DPLT">#REF!</definedName>
    <definedName name="DR" localSheetId="12">#REF!</definedName>
    <definedName name="DR" localSheetId="20">#REF!</definedName>
    <definedName name="DR">#REF!</definedName>
    <definedName name="DR_1">#N/A</definedName>
    <definedName name="DR_OL">#REF!</definedName>
    <definedName name="DR_SV">#REF!</definedName>
    <definedName name="DRB" localSheetId="20">#REF!</definedName>
    <definedName name="DRB">#REF!</definedName>
    <definedName name="Drop_CWIP">#REF!</definedName>
    <definedName name="dryws4">#REF!</definedName>
    <definedName name="ds">#REF!,#REF!,#REF!,#REF!</definedName>
    <definedName name="dsafasdfasdf" hidden="1">#REF!</definedName>
    <definedName name="dsfds" localSheetId="20" hidden="1">#REF!</definedName>
    <definedName name="dsfds" hidden="1">#REF!</definedName>
    <definedName name="dsfhgrte">#REF!</definedName>
    <definedName name="DSL_detail">#REF!</definedName>
    <definedName name="DSO">#REF!</definedName>
    <definedName name="DSR" localSheetId="20">#REF!</definedName>
    <definedName name="DSR">#N/A</definedName>
    <definedName name="DSR_FEE" localSheetId="20">#REF!</definedName>
    <definedName name="DSR_FEE">#N/A</definedName>
    <definedName name="DSR_MOS" localSheetId="20">#REF!</definedName>
    <definedName name="DSR_MOS">#N/A</definedName>
    <definedName name="DT">#REF!</definedName>
    <definedName name="DTABLE">#REF!</definedName>
    <definedName name="dtdg">#REF!</definedName>
    <definedName name="DTransfers">#REF!</definedName>
    <definedName name="dtyea">#REF!</definedName>
    <definedName name="Ductbank" localSheetId="20">#REF!</definedName>
    <definedName name="Ductbank">#REF!</definedName>
    <definedName name="Ductbank_Excavation" localSheetId="20">#REF!</definedName>
    <definedName name="Ductbank_Excavation">#REF!</definedName>
    <definedName name="Ductbank_Width" localSheetId="20">#REF!</definedName>
    <definedName name="Ductbank_Width">#REF!</definedName>
    <definedName name="DUEDATE">#REF!</definedName>
    <definedName name="dukfg">#REF!,#REF!,#REF!,#REF!</definedName>
    <definedName name="Duration_Delta">#REF!</definedName>
    <definedName name="dvgsfdvfds">#REF!</definedName>
    <definedName name="DVNAM">"STAN"</definedName>
    <definedName name="DVTYP">"PRINTER"</definedName>
    <definedName name="dyjtyj">#REF!</definedName>
    <definedName name="dyjytdiyu">#REF!</definedName>
    <definedName name="dytdjd">#REF!</definedName>
    <definedName name="dytjtdyj">#REF!</definedName>
    <definedName name="dyujytj">#REF!</definedName>
    <definedName name="E">#REF!</definedName>
    <definedName name="E_1">#REF!</definedName>
    <definedName name="E_Rate" localSheetId="20">HLOOKUP(ProjectYear,tblEnergyRate,swEnergytbl+1)</definedName>
    <definedName name="E_Rate">HLOOKUP(ProjectYear,tblEnergyRate,swEnergytbl+1)</definedName>
    <definedName name="e6u">#REF!</definedName>
    <definedName name="ea"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ea"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ea"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EAMT">#REF!</definedName>
    <definedName name="EAMT1">#REF!</definedName>
    <definedName name="EAMT2">#REF!</definedName>
    <definedName name="EAMT3">#REF!</definedName>
    <definedName name="earfe"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earfe"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earfe"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earfe_1"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earfe_1"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earfe_1"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earfe_2"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earfe_2"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earfe_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earfe_3"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earfe_3"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earfe_3"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earfe_4"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earfe_4"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earfe_4"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earfe_5"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earfe_5"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earfe_5"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EBDIAT">#REF!</definedName>
    <definedName name="ebentxinc">#REF!</definedName>
    <definedName name="EBIT">#REF!</definedName>
    <definedName name="EBITDA">#REF!</definedName>
    <definedName name="Ebitda_MA">#REF!</definedName>
    <definedName name="ebitda_share">#REF!</definedName>
    <definedName name="EBITDA_Share_1999">#REF!</definedName>
    <definedName name="EBITDA_Share_2000">#REF!</definedName>
    <definedName name="ebitda_share_30_debt">#REF!</definedName>
    <definedName name="ebitda_share_all_debt">#REF!</definedName>
    <definedName name="ebitda_share_all_equity">#REF!</definedName>
    <definedName name="EBITDA00">#REF!</definedName>
    <definedName name="ebitda01">#REF!</definedName>
    <definedName name="EBITDA97">#REF!</definedName>
    <definedName name="EBITDA98">#REF!</definedName>
    <definedName name="EBITDA99">#REF!</definedName>
    <definedName name="EBITDAMargin">#REF!</definedName>
    <definedName name="EBITDASUM">#REF!</definedName>
    <definedName name="EBITMargin">#REF!</definedName>
    <definedName name="EC">#REF!</definedName>
    <definedName name="ECALC">#REF!</definedName>
    <definedName name="ECDescr">#REF!</definedName>
    <definedName name="ECDescr2">#REF!</definedName>
    <definedName name="ECID">#REF!</definedName>
    <definedName name="economy">#REF!</definedName>
    <definedName name="ED8_BIOFLORA_Print" localSheetId="20">#REF!</definedName>
    <definedName name="ED8_BIOFLORA_Print">#REF!</definedName>
    <definedName name="edfasdfasdf">{"EXCELHLP.HLP!1802";5;10;5;10;13;13;13;8;5;5;10;14;13;13;13;13;5;10;14;13;5;10;1;2;24}</definedName>
    <definedName name="EDGERTON" localSheetId="20">#REF!</definedName>
    <definedName name="EDGERTON">#REF!</definedName>
    <definedName name="editgraph">#REF!</definedName>
    <definedName name="ee" localSheetId="12" hidden="1">{"Kontenverteilung",#N/A,FALSE,"H A Ü"}</definedName>
    <definedName name="ee" localSheetId="20" hidden="1">{"Kontenverteilung",#N/A,FALSE,"H A Ü"}</definedName>
    <definedName name="ee" hidden="1">{"Kontenverteilung",#N/A,FALSE,"H A Ü"}</definedName>
    <definedName name="EEE"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eee" localSheetId="20">#REF!</definedName>
    <definedName name="EEE"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EEE_1"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EEE_1"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EEE_1"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EEE_2"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EEE_2"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EEE_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EEE_3"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EEE_3"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EEE_3"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EEE_4"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EEE_4"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EEE_4"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EEE_5"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EEE_5"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EEE_5"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eeee" localSheetId="12" hidden="1">{#N/A,#N/A,FALSE,"O&amp;M by processes";#N/A,#N/A,FALSE,"Elec Act vs Bud";#N/A,#N/A,FALSE,"G&amp;A";#N/A,#N/A,FALSE,"BGS";#N/A,#N/A,FALSE,"Res Cost"}</definedName>
    <definedName name="eeee" localSheetId="15" hidden="1">{#N/A,#N/A,FALSE,"O&amp;M by processes";#N/A,#N/A,FALSE,"Elec Act vs Bud";#N/A,#N/A,FALSE,"G&amp;A";#N/A,#N/A,FALSE,"BGS";#N/A,#N/A,FALSE,"Res Cost"}</definedName>
    <definedName name="eeee" localSheetId="20" hidden="1">{#N/A,#N/A,FALSE,"O&amp;M by processes";#N/A,#N/A,FALSE,"Elec Act vs Bud";#N/A,#N/A,FALSE,"G&amp;A";#N/A,#N/A,FALSE,"BGS";#N/A,#N/A,FALSE,"Res Cost"}</definedName>
    <definedName name="eeee" hidden="1">{#N/A,#N/A,FALSE,"O&amp;M by processes";#N/A,#N/A,FALSE,"Elec Act vs Bud";#N/A,#N/A,FALSE,"G&amp;A";#N/A,#N/A,FALSE,"BGS";#N/A,#N/A,FALSE,"Res Cost"}</definedName>
    <definedName name="EEI">#REF!</definedName>
    <definedName name="ef" localSheetId="12" hidden="1">{#N/A,#N/A,FALSE,"Aging Summary";#N/A,#N/A,FALSE,"Ratio Analysis";#N/A,#N/A,FALSE,"Test 120 Day Accts";#N/A,#N/A,FALSE,"Tickmarks"}</definedName>
    <definedName name="ef" localSheetId="20" hidden="1">{#N/A,#N/A,FALSE,"Aging Summary";#N/A,#N/A,FALSE,"Ratio Analysis";#N/A,#N/A,FALSE,"Test 120 Day Accts";#N/A,#N/A,FALSE,"Tickmarks"}</definedName>
    <definedName name="ef" hidden="1">{#N/A,#N/A,FALSE,"Aging Summary";#N/A,#N/A,FALSE,"Ratio Analysis";#N/A,#N/A,FALSE,"Test 120 Day Accts";#N/A,#N/A,FALSE,"Tickmarks"}</definedName>
    <definedName name="EFF_DATE">#REF!</definedName>
    <definedName name="EffectiveDate">#REF!</definedName>
    <definedName name="EFOR" localSheetId="20">#REF!</definedName>
    <definedName name="EFOR">#N/A</definedName>
    <definedName name="efr">#REF!,#REF!,#REF!,#REF!</definedName>
    <definedName name="EGR">#N/A</definedName>
    <definedName name="EGR1X" localSheetId="20">#REF!</definedName>
    <definedName name="EGR1X">#REF!</definedName>
    <definedName name="eight" localSheetId="20">#REF!</definedName>
    <definedName name="EIGHT">#N/A</definedName>
    <definedName name="eighteen">#REF!</definedName>
    <definedName name="EIN" localSheetId="20" hidden="1">#REF!</definedName>
    <definedName name="EIN" hidden="1">#REF!</definedName>
    <definedName name="EITF" localSheetId="20">#REF!</definedName>
    <definedName name="EITF">#N/A</definedName>
    <definedName name="Elapsed">#REF!</definedName>
    <definedName name="elec_tax" localSheetId="20">#REF!</definedName>
    <definedName name="elec_tax">#N/A</definedName>
    <definedName name="ELECT" localSheetId="20">#REF!</definedName>
    <definedName name="ELECT">#N/A</definedName>
    <definedName name="Eletson" localSheetId="20">#REF!</definedName>
    <definedName name="Eletson">#REF!</definedName>
    <definedName name="eleven" localSheetId="20">#REF!</definedName>
    <definedName name="ELEVEN">#N/A</definedName>
    <definedName name="eleven1">#REF!</definedName>
    <definedName name="ELLIS">#REF!</definedName>
    <definedName name="Ellwood_City" localSheetId="20">#REF!</definedName>
    <definedName name="Ellwood_City">#REF!</definedName>
    <definedName name="ELM0">#REF!</definedName>
    <definedName name="ELMORE" localSheetId="20">#REF!</definedName>
    <definedName name="ELMORE">#REF!</definedName>
    <definedName name="emergency">#REF!</definedName>
    <definedName name="Employees">#REF!</definedName>
    <definedName name="en" localSheetId="20">HLOOKUP(ProjectYear,tblEnergyRate,swEnergytbl+1)</definedName>
    <definedName name="en">HLOOKUP(ProjectYear,tblEnergyRate,swEnergytbl+1)</definedName>
    <definedName name="enable">#REF!</definedName>
    <definedName name="END" localSheetId="20">#REF!</definedName>
    <definedName name="END">#REF!</definedName>
    <definedName name="End_Bal">#REF!</definedName>
    <definedName name="end_month">#REF!</definedName>
    <definedName name="EndContractMonthCor">#REF!</definedName>
    <definedName name="EndDateOut">#REF!</definedName>
    <definedName name="EndDateSet">#REF!</definedName>
    <definedName name="EndEffDateCor">#REF!</definedName>
    <definedName name="EndScenario" localSheetId="20">#REF!</definedName>
    <definedName name="EndScenario">#REF!</definedName>
    <definedName name="EndSensitivity" localSheetId="20">#REF!</definedName>
    <definedName name="EndSensitivity">#REF!</definedName>
    <definedName name="Energization">#REF!</definedName>
    <definedName name="Energization_1">#REF!</definedName>
    <definedName name="Energization_2">#REF!</definedName>
    <definedName name="Energy" localSheetId="20">HLOOKUP(ProjectYear,tblEnergyRate,swEnergytbl+1)</definedName>
    <definedName name="ENERGY">#REF!</definedName>
    <definedName name="Energy_Sales">#REF!</definedName>
    <definedName name="ENERGY_SUP" localSheetId="20">#REF!</definedName>
    <definedName name="ENERGY_SUP">#REF!</definedName>
    <definedName name="ENERGY1">#N/A</definedName>
    <definedName name="Energy2" localSheetId="20">HLOOKUP(ProjectYear,tblEnergyRate,swEnergytbl+1)</definedName>
    <definedName name="Energy2">HLOOKUP(ProjectYear,tblEnergyRate,swEnergytbl+1)</definedName>
    <definedName name="EnergyRate" localSheetId="20">HLOOKUP(ProjectYear,tblEnergyRate,swEnergytbl+1)</definedName>
    <definedName name="EnergyRate">HLOOKUP(ProjectYear,tblEnergyRate,swEnergytbl+1)</definedName>
    <definedName name="Energyrate1" localSheetId="20">HLOOKUP(ProjectYear,tblEnergyRate,swEnergytbl+1)</definedName>
    <definedName name="Energyrate1">HLOOKUP(ProjectYear,tblEnergyRate,swEnergytbl+1)</definedName>
    <definedName name="EngGrph06">#REF!</definedName>
    <definedName name="EngrGrph07">#REF!</definedName>
    <definedName name="ENT_Films">#REF!</definedName>
    <definedName name="ENT_Parks">#REF!</definedName>
    <definedName name="ENT_Sum">#REF!</definedName>
    <definedName name="Ent_TrendFwd">#REF!</definedName>
    <definedName name="Ent_TrendFwd_Multiples">#REF!</definedName>
    <definedName name="enterprise">#REF!</definedName>
    <definedName name="EnterpriseValue">#REF!</definedName>
    <definedName name="EnterpriseValueBook">#REF!</definedName>
    <definedName name="EnterpriseValueMarket">#REF!</definedName>
    <definedName name="Enthalpy">#REF!</definedName>
    <definedName name="Enthalpy3C">#REF!</definedName>
    <definedName name="Enthalpy3T">#REF!</definedName>
    <definedName name="Enthalpy4C">#REF!</definedName>
    <definedName name="enthalpy4c1">#REF!</definedName>
    <definedName name="Enthalpy4T">#REF!</definedName>
    <definedName name="ENTIRE">#REF!</definedName>
    <definedName name="entity">#REF!</definedName>
    <definedName name="entity2">#REF!</definedName>
    <definedName name="entity3">#REF!</definedName>
    <definedName name="EntityLog">#REF!</definedName>
    <definedName name="EntityName">#REF!</definedName>
    <definedName name="EntityNameOut">#REF!</definedName>
    <definedName name="EntityTypeOut">#REF!</definedName>
    <definedName name="EntNum">#REF!</definedName>
    <definedName name="ENTRIES">#REF!</definedName>
    <definedName name="entry">#REF!,#REF!,#REF!,#REF!,#REF!,#REF!</definedName>
    <definedName name="EntryFields">#REF!,#REF!,#REF!,#REF!,#REF!,#REF!</definedName>
    <definedName name="ENVIR">#REF!</definedName>
    <definedName name="environ4">#REF!</definedName>
    <definedName name="environment">#REF!</definedName>
    <definedName name="environment4">#REF!</definedName>
    <definedName name="Environmental" localSheetId="20">#REF!</definedName>
    <definedName name="ENVIRONMENTAL">#REF!</definedName>
    <definedName name="EPC_Cost_CC_Cont_Total" localSheetId="20">#REF!</definedName>
    <definedName name="EPC_Cost_CC_Cont_Total">#REF!</definedName>
    <definedName name="EPC_Cost_Civil_Othr_Total" localSheetId="20">#REF!</definedName>
    <definedName name="EPC_Cost_Civil_Othr_Total">#REF!</definedName>
    <definedName name="EPC_Cost_Construction_Total">#REF!</definedName>
    <definedName name="EPC_Cost_Cont_MA_Total">#REF!</definedName>
    <definedName name="EPC_Cost_Fnds_Total">#REF!</definedName>
    <definedName name="EPC_Cost_Misc_Const_Total">#REF!</definedName>
    <definedName name="EPC_Cost_Rds_Total">#REF!</definedName>
    <definedName name="EPC_Cost_Sub_Cont_Total">#REF!</definedName>
    <definedName name="EPC_Cost_WTG_Erec_Total">#REF!</definedName>
    <definedName name="EPC_Project_Total">#REF!</definedName>
    <definedName name="EPC_TLine_Const_Total">#REF!</definedName>
    <definedName name="EPC_TLine_Matl_Total">#REF!</definedName>
    <definedName name="EPMWorkbookOptions_1" localSheetId="20">"KU0AAB+LCAAAAAAABADtnG1vqkgUx9/f5H4H43sEBJ8a6g0XcTVRYAXbbZobAjK25CqwA63tt98BsUKhlrbsLiBJE+k8nJnz44z/mWGE+fG03TQeAXRN27pski2i2QDWyjZM6+6y+eCtMbLb/DH8/o25tuFv3bZ/i46HiroNVM9yL55c87J573nOBY7vdrvWjmrZ8A5vEwSJ/zWfyat7sNUw03I9zVqB5kst4/1aTdRqo8FwtmWBld+mYnMP"</definedName>
    <definedName name="EPMWorkbookOptions_1">"dgEAAB+LCAAAAAAABACF0MEOgjAMBuC7ie+w7C4DTTwYwINeTCQYTdRrhQKL0JFtOh9fokGjHrz+/dqmDee3pmZX1EYqinjg+ZwhZSqXVEb8YotRMOXzeDgID0qfT0qd09Z21LCuj8zsZvKIV9a2MyGcc56beEqXYuz7gTgm611WYQP8heV/PJJkLFCGvNvKWLjFQqOpUkpbpLiA2mAoPsOHW9QIegkWUtrBFXv5HT9sf8tGK4uZxbzXv4VP"</definedName>
    <definedName name="EPMWorkbookOptions_10" hidden="1">"zl89Pt5|dvfj/8aC/eiXa/pbJ//9vjvJNP7B||PDh/3/HGxry3|fN/2emdsM33hffLmazfGk7bjod|E03mPPX8|qq4/sC3cd3I19sepWJGXkzQmR|kcx3m79rn2WXVV20hJd7t/fVLV5/VtRNe8RmOA5EGnQg3ejK3L5VnAd|tOjjN9zspHKTiNYaWOD49DbSrFC/lkzru19DsvXNn6X4ZIgg939EkJAgtzJtCvXnBUH|P59D/6YJ8uD/6wT5Bg"</definedName>
    <definedName name="EPMWorkbookOptions_11" hidden="1">"N7H82vYeg4bvj6lo5WJD|9d2/n9pbufZYU/j9i6eKh1zYi/P|v8|k3TJI3X778/EckcSQ5e0JZytM3PyKJJcnpC1p9|X1|JDedLM7Zi//PM8n/m0zeFy|/tsW7d|/|/f39/dsbvL33MHj/H1l3AgEdk96jXymj/PuTcv//Oo9|cwQ52SXX6P9f5Pgwctz/ETl6vtCPCGL4gwjy/3Vi/L/Hvh1/9fTszdnTr23iSHPt0|Lp7U3cvfcwcf8fiemUh"</definedName>
    <definedName name="EPMWorkbookOptions_12" hidden="1">"qHYfvvWa4gK9/|VjPrNkuTs9Zufv5o9SpKzp7//2ckXPyJJSJIfiU6XKK9Pvv309//i89//1enJ8|PX/58Pef9fZP9OTt58feP33mt3||9h/f4/EuCBgo5Z9|jX4z0K8V79f51Hvxl6QHiPd5|9|PLJj|hhldn/P3yj//coMcRIL9|8|tp67NMHuzsHBw9ur8bu//9PjSkNQ049efkjTv1mOfWrr8|l729tP/3/IZt|BRal/331|un/19nyg2lw"</definedName>
    <definedName name="EPMWorkbookOptions_13" hidden="1">"cvwjGjw/|f86Cf7fo53evPl9Xp7|EPXTg///6ScmYWhEHz58|P91Fv0GqfHmzf8/0hv/75Hanzz9YfoUB///k1kioNiSn/x5m5x1JHi1c/Dzngj/P0hJ/79HPX1xevz6q1enr3|IOurhz7mO|sZ1lKGiMOjv8|bnreMfEuLl6auzL5|e/X8|BvhmqLG798WX5Gb9vE09h9T4iR8JidUWL360ZPZejQJs4o0e3z1ercpimrUEx34efGqaE7RquST"</definedName>
    <definedName name="EPMWorkbookOptions_14" hidden="1">"E6bOnWZuZj6Of0udCtUW5bD77aN62q0d377b5YrWui3FVX9z9qslrh9P4XTP76Oj3f/byi9//ycuTF9/d3fn9v6cvNdnqYrY7Pl|V42m1eHSws7OLz|5OVtO73//9v0fNd|nHyZfEHb//986zssmJSwLOeOyP5j1R8kgVo5Qd6REQ6PQr5BlkiI1SceMaDK/RffvWi3RfTx6|jiRskoH3HvJXkWX0s6e3D77/vzls4qXPTzqLGJ|/|PLF6f9/h/"</definedName>
    <definedName name="EPMWorkbookOptions_15" hidden="1">"zm7ItOjmWP/OXx/88n|usn2v6/Od7QpEN3/f63jAL|3zDeDd94X3y7mM3ype24Z7e9prbRTxZNMSnKIpI4ioajMAW3C0UfCzpHGOvju/rHhgHfjNI3MwBR7P|fHsN7Ldj/v3YMZGn|Pz0CGI7/Tw/g1pnvbxr/oPFGreWPc0NE8npeuU4luyW4Rr7Y9CqPPvJmhCr8IkUgbf6ufZZdVnXREl4cBcjLve9u8f6zom5aD4H49x1AFsuftRzk7ZW|D"</definedName>
    <definedName name="EPMWorkbookOptions_16" hidden="1">"|Br5x93/v|Xf/ygCEqhfi0/RN|NzN3t3v3ZSrGEBNllguy|Pj359v/XCfINJlo|VGrfx9OJCe7Ozj7lPG4vt7v/P5Tbrz4wDaCQf8Sq/XYdh/Zr8|m9e/fv7|/v355P9/7/x6cgYCdtc9usjcL8fyWHfjPkgLk9EXP75v8HFuYbJ8p3z17cKhOikH9|EOVHBLEE2d/Z2fnhkuObJ8f/u2zdrZM3EXP36YPdnYODB7c3d/f|/2nuiIYdi/fyR17Z"</definedName>
    <definedName name="EPMWorkbookOptions_17" hidden="1">"N8ypt07RRfiUwodPP7137z3ih/3/PzLqB6ynKdT/V3LpN0mQ46e8hv4jihiKPHv5Iy0WNLtVqyEt9tXXt7Xvn7u8//9DHfYVDC3976vXP3/DBEMDUlb/X6fB/3tE8/YraN|IbH76/z/ZBAVD27FHRBn//8IR/iZpsnPw/w|a/L9Idt/8Pi9/mML74P|HwgsShpz68OHD/6|z6DdIjTdvfrTQ8s1K7U|e/jCd4YP//8ksETDk0Z988/sfH/9/nUG"</definedName>
    <definedName name="EPMWorkbookOptions_18" hidden="1">"/OWr8KFEcNLtVqwFZ/eL0|PVXr05f/xAF9uH//wTWUFHCN6zs/P6/z5v/z8dw3ww1fkQIny1env68XfQLqUGEePEjSiglzr58enby/3VqfING7RaNAmzijR7fPV6tymKatQTHfh58apoTtGq5JMTps6dZm/HH/odvqu7gH7/Kz|u8mX|5/HKVL4/Os7LJH98NP|R2J2We1QD65fJ1dpmblt2Pue13q/rtpKrekilrmYymdf|LsP3VTGft8Vnzk1"</definedName>
    <definedName name="EPMWorkbookOptions_19" hidden="1">"ldZJMy/yKvLxyE3ue/ceLAfrkSavw/AQAA///T|y/zFL8AAA=="</definedName>
    <definedName name="EPMWorkbookOptions_2" localSheetId="20" hidden="1">"EALLuzLBLsiMZY80TwtTUbqgbcG+tZeWPLB1HqAZNLV0AZQgWANkbwVaqEPNoTqW5upPiROuSUK9DSu5mnPnkK21s2mt7O1F3+8iSsN1Z4X/Um9RcRJ9cKIgo4+1tnHBLwb3Gz92hXWcjbnSItgyd+lgI24lkhx6OvQ78KrdPZ4EsQxZKHMOtjqAS8v8+wEEVm9ZjlN+tW4ldsELyoREl+yElHlugvxNlE7Ym5gAanB1/3ws1ECxc2GZm8um"</definedName>
    <definedName name="EPMWorkbookOptions_2" hidden="1">"73ImntHK7EFLONWYoC7fE37y7nXi63fxHS3iv392AQAA"</definedName>
    <definedName name="EPMWorkbookOptions_3" hidden="1">"Bx9QaODJWiNzCyw/MrPXYvAcXV6Opsp0FPd6OlIVUWFn1XWbE+fS0ec2uuQmbYHnq+2xpCziN5qTqn6fl77H6G8pj6rrpaLcSHz8zg4Gg+r6e8W/iuMroizOnsiJZExMwwDWS8PuCV4vha5M19TNjek9Z3Jh6Isdg6flpHDzuzP0fWXw8J8TDr/fpXwc2EtXqX3wv5VL7wCSlZL7IPzBlduDZbnvQCBgpfYASdL/0/9Y4ZO6EfXzuAhLaIt8"</definedName>
    <definedName name="EPMWorkbookOptions_4" hidden="1">"bx8b5eyNDcO+pmScqhp4n1IzhUpQEa1yPfDkjbVHG5oe6lew0txXTuRlqD82oetFOpCe/8rQSy/fBpS11JdlN2pgjxsjux2CpPpkxEDajQjqitAAcEgw+P4i1brrbLRnCdoOgCisyE63swb6Gut0DRqj2+sB1u8AgBEaaNOG3qN7OuW3HK+VYnimuZ4MNmDlAWM/K0vD8868LyyS8yo9tPqpmeDbdzVb3VNT4PyAtAMg/mJ2UQPxgfT9hS4r"</definedName>
    <definedName name="EPMWorkbookOptions_5" hidden="1">"T8az6xrIAQhJEKooceOayIEIQZCqwCtTgSs7EwbP8gUc0ZB/T+w+skRL0zuCoPsEkV3uyArK3Vd3aEPLhQzVvKFICx6t5moq0T1eca5yonRTQwmhUOhS5iYqUr+ZeL5TgrewVIJKcSQw+w5fiv5RVKdD03R2/WtXT/++8qguNFrIEM2Vx1g626lAnEegeBOyjo/EeDnb3YA3gSgV2DMqltBlfhKUonXdHkn0+73sWkdVU+u+ckgjNFzISM2Z"</definedName>
    <definedName name="EPMWorkbookOptions_6" hidden="1">"iSAKpf+KL9LgzfwINH2bptulqA/s09BVHLsI4asoZaUKbCfmCOSsp6kJGmc9SU3GxvQnvxB4pUZyfK45Y4URJ5adSIFkLus5mTSR+/Cz904FRe6D52lDQ4UMyy8z4NjSMyjO0FSm84wnwHIZm90PjE0NDPTBgB5ghq5TGN0h+5i+7mmY1jUofUB12u21UYCx6ROM60ebIOkW0S17kOYNpFcDiQPp10DiQDo1kAgQqlWJDagCaV324865iF2v"</definedName>
    <definedName name="EPMWorkbookOptions_7" hidden="1">"ehPRz//kKTRZyBDNkYaiVOOEUHFGbeYj/rmM2X71xuwnf7YX2itkdOaHQlFZtqZxoCFxZ3teLQljcb5LuDQYpZ+cF0fS5jwrLxe8/B/q2qB6unaguN8VvFFKvyuYDwj/iI36Z01jT6MGEQ0L6XyPo8VpIBBTcTQt/SGBHDUtQ6FYb9ILMXja26RiqYfiyFryDVvRxORbuZgFWEPg3ouW6ADr8FPleGJQjtsADfpGRUvWHsGh5OvkoOzh9WNI"</definedName>
    <definedName name="EPMWorkbookOptions_8" hidden="1">"ybwA46F0MiNefmeEd42ZulcaNDV9A+YA3h0tJNK/fzuaDV93NvwH85n/ASlNAAA="</definedName>
    <definedName name="EPMWorkbookOptions_9" hidden="1">"M/Nx9FP6XKi2KJfNZx/N23b16O7dNl|s1nUxruqLu181ee1wGr9rZh8d/f7PXn7x|z95efLiu7s7v//39KWLir7b39t/dEC567tNtro7WU3vfv/3/x413KUfJ1||eP37Pz/9nIKo3/9751nZ5MQlAWc89kfznih5pIpRyo70yKHR6V2INMgWG2UjIhXHJydvnCnDgvfx3ovT01e3EY2vJxRfRxw2CcL7jvjkyy9e9tYyTm6/yvP/1VG/|PwkHPO"</definedName>
    <definedName name="EPRI">#REF!</definedName>
    <definedName name="ePrint">#REF!</definedName>
    <definedName name="EPS">#REF!</definedName>
    <definedName name="EPS_1999">#REF!</definedName>
    <definedName name="EPS_2000">#REF!</definedName>
    <definedName name="eps_30_debt">#REF!</definedName>
    <definedName name="eps_all_debt">#REF!</definedName>
    <definedName name="eps_all_equity">#REF!</definedName>
    <definedName name="eps_MA">#REF!</definedName>
    <definedName name="eps_NA">#REF!</definedName>
    <definedName name="eps_OA">#REF!</definedName>
    <definedName name="eps00">#REF!</definedName>
    <definedName name="EQEARN">#REF!</definedName>
    <definedName name="Equip_Delivery_Date">#REF!</definedName>
    <definedName name="Equip_Rollforward">#REF!</definedName>
    <definedName name="Equity" localSheetId="20">#REF!</definedName>
    <definedName name="EQUITY">#N/A</definedName>
    <definedName name="Equity_1">#REF!</definedName>
    <definedName name="Equity_2">#REF!</definedName>
    <definedName name="Equity_Percent">#REF!</definedName>
    <definedName name="Equity_Sponsor_Participation" localSheetId="20">#REF!</definedName>
    <definedName name="Equity_Sponsor_Participation">#N/A</definedName>
    <definedName name="er" localSheetId="12"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er" localSheetId="20"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er"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ER_Table">#REF!</definedName>
    <definedName name="erase" localSheetId="12" hidden="1">{#N/A,#N/A,TRUE,"TOTAL DISTRIBUTION";#N/A,#N/A,TRUE,"SOUTH";#N/A,#N/A,TRUE,"NORTHEAST";#N/A,#N/A,TRUE,"WEST"}</definedName>
    <definedName name="erase" localSheetId="20" hidden="1">{#N/A,#N/A,TRUE,"TOTAL DISTRIBUTION";#N/A,#N/A,TRUE,"SOUTH";#N/A,#N/A,TRUE,"NORTHEAST";#N/A,#N/A,TRUE,"WEST"}</definedName>
    <definedName name="erase" hidden="1">{#N/A,#N/A,TRUE,"TOTAL DISTRIBUTION";#N/A,#N/A,TRUE,"SOUTH";#N/A,#N/A,TRUE,"NORTHEAST";#N/A,#N/A,TRUE,"WEST"}</definedName>
    <definedName name="EREC_CRANE">#REF!</definedName>
    <definedName name="Erect_Time">#REF!</definedName>
    <definedName name="Erect_Time_1">#REF!</definedName>
    <definedName name="Erect_Time_2">#REF!</definedName>
    <definedName name="erg" localSheetId="12"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erg" localSheetId="20"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erg"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ergegdb" localSheetId="12"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ergegdb" localSheetId="20"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ergegdb"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ergegdb_1" localSheetId="12"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ergegdb_1" localSheetId="20"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ergegdb_1"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ergegdb_163" localSheetId="12"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ergegdb_163" localSheetId="20"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ergegdb_163"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ergegdb_2" localSheetId="12"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ergegdb_2" localSheetId="20"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ergegdb_2"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ergegdb_3" localSheetId="12"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ergegdb_3" localSheetId="20"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ergegdb_3"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ergegdb_4" localSheetId="12"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ergegdb_4" localSheetId="20"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ergegdb_4"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ergegdb_5" localSheetId="12"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ergegdb_5" localSheetId="20"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ergegdb_5"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ergsrg" localSheetId="12" hidden="1">{TRUE,TRUE,-1.25,-21.5,964.5,725.25,FALSE,FALSE,TRUE,FALSE,35,3,22,1,#N/A,14.0676691729323,49.5294117647059,1,TRUE,FALSE,3,FALSE,1,FALSE,100,"Swvu.Table.","ACwvu.Table.",#N/A,FALSE,FALSE,0.75,0.75,1,1,1,"&amp;A","Page &amp;P",FALSE,FALSE,FALSE,FALSE,1,70,#N/A,#N/A,FALSE,FALSE,"Rwvu.Table.",#N/A,FALSE,FALSE,TRUE,1,65532,65532,FALSE,FALSE,FALSE,FALSE,FALSE}</definedName>
    <definedName name="ergsrg" localSheetId="20" hidden="1">{TRUE,TRUE,-1.25,-21.5,964.5,725.25,FALSE,FALSE,TRUE,FALSE,35,3,22,1,#N/A,14.0676691729323,49.5294117647059,1,TRUE,FALSE,3,FALSE,1,FALSE,100,"Swvu.Table.","ACwvu.Table.",#N/A,FALSE,FALSE,0.75,0.75,1,1,1,"&amp;A","Page &amp;P",FALSE,FALSE,FALSE,FALSE,1,70,#N/A,#N/A,FALSE,FALSE,"Rwvu.Table.",#N/A,FALSE,FALSE,TRUE,1,65532,65532,FALSE,FALSE,FALSE,FALSE,FALSE}</definedName>
    <definedName name="ergsrg" hidden="1">{TRUE,TRUE,-1.25,-21.5,964.5,725.25,FALSE,FALSE,TRUE,FALSE,35,3,22,1,#N/A,14.0676691729323,49.5294117647059,1,TRUE,FALSE,3,FALSE,1,FALSE,100,"Swvu.Table.","ACwvu.Table.",#N/A,FALSE,FALSE,0.75,0.75,1,1,1,"&amp;A","Page &amp;P",FALSE,FALSE,FALSE,FALSE,1,70,#N/A,#N/A,FALSE,FALSE,"Rwvu.Table.",#N/A,FALSE,FALSE,TRUE,1,65532,65532,FALSE,FALSE,FALSE,FALSE,FALSE}</definedName>
    <definedName name="eric1">#REF!</definedName>
    <definedName name="EROA">#REF!</definedName>
    <definedName name="error" localSheetId="20">#REF!</definedName>
    <definedName name="error">#REF!</definedName>
    <definedName name="ERROR_MARGIN">#REF!</definedName>
    <definedName name="ert">#REF!,#REF!,#REF!,#REF!</definedName>
    <definedName name="ert4e" localSheetId="12" hidden="1">{#N/A,#N/A,TRUE,"TOTAL DISTRIBUTION";#N/A,#N/A,TRUE,"SOUTH";#N/A,#N/A,TRUE,"NORTHEAST";#N/A,#N/A,TRUE,"WEST"}</definedName>
    <definedName name="ert4e" localSheetId="20" hidden="1">{#N/A,#N/A,TRUE,"TOTAL DISTRIBUTION";#N/A,#N/A,TRUE,"SOUTH";#N/A,#N/A,TRUE,"NORTHEAST";#N/A,#N/A,TRUE,"WEST"}</definedName>
    <definedName name="ert4e" hidden="1">{#N/A,#N/A,TRUE,"TOTAL DISTRIBUTION";#N/A,#N/A,TRUE,"SOUTH";#N/A,#N/A,TRUE,"NORTHEAST";#N/A,#N/A,TRUE,"WEST"}</definedName>
    <definedName name="erthgh">#REF!</definedName>
    <definedName name="erts">#REF!</definedName>
    <definedName name="erts1">#REF!</definedName>
    <definedName name="ertwertwtr" localSheetId="12" hidden="1">{"Earnings",#N/A,FALSE,"Earnings";"US EP Earnings",#N/A,FALSE,"US E&amp;P";"CapEx",#N/A,FALSE,"CAPEX Sum";"qtr review for IR",#N/A,FALSE,"Quarters";"EP Summary",#N/A,FALSE,"E&amp;P Summary";"Canada EP Earnings",#N/A,FALSE,"Canada E&amp;P";"Europe EP Earnings",#N/A,FALSE,"Eur E&amp;P";"Other EP Earnings",#N/A,FALSE,"Other Foreign E&amp;P"}</definedName>
    <definedName name="ertwertwtr" localSheetId="20" hidden="1">{"Earnings",#N/A,FALSE,"Earnings";"US EP Earnings",#N/A,FALSE,"US E&amp;P";"CapEx",#N/A,FALSE,"CAPEX Sum";"qtr review for IR",#N/A,FALSE,"Quarters";"EP Summary",#N/A,FALSE,"E&amp;P Summary";"Canada EP Earnings",#N/A,FALSE,"Canada E&amp;P";"Europe EP Earnings",#N/A,FALSE,"Eur E&amp;P";"Other EP Earnings",#N/A,FALSE,"Other Foreign E&amp;P"}</definedName>
    <definedName name="ertwertwtr" hidden="1">{"Earnings",#N/A,FALSE,"Earnings";"US EP Earnings",#N/A,FALSE,"US E&amp;P";"CapEx",#N/A,FALSE,"CAPEX Sum";"qtr review for IR",#N/A,FALSE,"Quarters";"EP Summary",#N/A,FALSE,"E&amp;P Summary";"Canada EP Earnings",#N/A,FALSE,"Canada E&amp;P";"Europe EP Earnings",#N/A,FALSE,"Eur E&amp;P";"Other EP Earnings",#N/A,FALSE,"Other Foreign E&amp;P"}</definedName>
    <definedName name="ertyertyeyt" localSheetId="12" hidden="1">{TRUE,TRUE,-1.25,-21.5,964.5,725.25,FALSE,FALSE,TRUE,FALSE,35,3,22,1,#N/A,14.0676691729323,49.5294117647059,1,TRUE,FALSE,3,FALSE,1,FALSE,100,"Swvu.Table.","ACwvu.Table.",#N/A,FALSE,FALSE,0.75,0.75,1,1,1,"&amp;A","Page &amp;P",FALSE,FALSE,FALSE,FALSE,1,70,#N/A,#N/A,FALSE,FALSE,"Rwvu.Table.",#N/A,FALSE,FALSE,TRUE,1,65532,65532,FALSE,FALSE,FALSE,FALSE,FALSE}</definedName>
    <definedName name="ertyertyeyt" localSheetId="20" hidden="1">{TRUE,TRUE,-1.25,-21.5,964.5,725.25,FALSE,FALSE,TRUE,FALSE,35,3,22,1,#N/A,14.0676691729323,49.5294117647059,1,TRUE,FALSE,3,FALSE,1,FALSE,100,"Swvu.Table.","ACwvu.Table.",#N/A,FALSE,FALSE,0.75,0.75,1,1,1,"&amp;A","Page &amp;P",FALSE,FALSE,FALSE,FALSE,1,70,#N/A,#N/A,FALSE,FALSE,"Rwvu.Table.",#N/A,FALSE,FALSE,TRUE,1,65532,65532,FALSE,FALSE,FALSE,FALSE,FALSE}</definedName>
    <definedName name="ertyertyeyt" hidden="1">{TRUE,TRUE,-1.25,-21.5,964.5,725.25,FALSE,FALSE,TRUE,FALSE,35,3,22,1,#N/A,14.0676691729323,49.5294117647059,1,TRUE,FALSE,3,FALSE,1,FALSE,100,"Swvu.Table.","ACwvu.Table.",#N/A,FALSE,FALSE,0.75,0.75,1,1,1,"&amp;A","Page &amp;P",FALSE,FALSE,FALSE,FALSE,1,70,#N/A,#N/A,FALSE,FALSE,"Rwvu.Table.",#N/A,FALSE,FALSE,TRUE,1,65532,65532,FALSE,FALSE,FALSE,FALSE,FALSE}</definedName>
    <definedName name="ertyertyreyt" localSheetId="12" hidden="1">{TRUE,TRUE,-1.25,-15.5,484.5,253.5,FALSE,FALSE,TRUE,TRUE,0,1,#N/A,1,3,14.8947368421053,2,3,FALSE,TRUE,3,TRUE,1,TRUE,80,"Swvu.Assumptions.","ACwvu.Assumptions.",#N/A,FALSE,FALSE,0.65,0.5,1.25,1,1,"","",TRUE,FALSE,FALSE,FALSE,1,#N/A,1,1,"=R1C1:R64C13",FALSE,"Rwvu.Assumptions.",#N/A,FALSE,FALSE,FALSE,1,#N/A,#N/A,FALSE,FALSE,TRUE,TRUE,TRUE}</definedName>
    <definedName name="ertyertyreyt" localSheetId="20" hidden="1">{TRUE,TRUE,-1.25,-15.5,484.5,253.5,FALSE,FALSE,TRUE,TRUE,0,1,#N/A,1,3,14.8947368421053,2,3,FALSE,TRUE,3,TRUE,1,TRUE,80,"Swvu.Assumptions.","ACwvu.Assumptions.",#N/A,FALSE,FALSE,0.65,0.5,1.25,1,1,"","",TRUE,FALSE,FALSE,FALSE,1,#N/A,1,1,"=R1C1:R64C13",FALSE,"Rwvu.Assumptions.",#N/A,FALSE,FALSE,FALSE,1,#N/A,#N/A,FALSE,FALSE,TRUE,TRUE,TRUE}</definedName>
    <definedName name="ertyertyreyt" hidden="1">{TRUE,TRUE,-1.25,-15.5,484.5,253.5,FALSE,FALSE,TRUE,TRUE,0,1,#N/A,1,3,14.8947368421053,2,3,FALSE,TRUE,3,TRUE,1,TRUE,80,"Swvu.Assumptions.","ACwvu.Assumptions.",#N/A,FALSE,FALSE,0.65,0.5,1.25,1,1,"","",TRUE,FALSE,FALSE,FALSE,1,#N/A,1,1,"=R1C1:R64C13",FALSE,"Rwvu.Assumptions.",#N/A,FALSE,FALSE,FALSE,1,#N/A,#N/A,FALSE,FALSE,TRUE,TRUE,TRUE}</definedName>
    <definedName name="ertyertyryt" localSheetId="12" hidden="1">{"US RM Earnings Summary",#N/A,FALSE,"US R&amp;M";"US RM Realization Data",#N/A,FALSE,"US R&amp;M";"For RM Earnings Detail",#N/A,FALSE,"Foreign R&amp;M";"For RM Real and Vol Detail",#N/A,FALSE,"Foreign R&amp;M"}</definedName>
    <definedName name="ertyertyryt" localSheetId="20" hidden="1">{"US RM Earnings Summary",#N/A,FALSE,"US R&amp;M";"US RM Realization Data",#N/A,FALSE,"US R&amp;M";"For RM Earnings Detail",#N/A,FALSE,"Foreign R&amp;M";"For RM Real and Vol Detail",#N/A,FALSE,"Foreign R&amp;M"}</definedName>
    <definedName name="ertyertyryt" hidden="1">{"US RM Earnings Summary",#N/A,FALSE,"US R&amp;M";"US RM Realization Data",#N/A,FALSE,"US R&amp;M";"For RM Earnings Detail",#N/A,FALSE,"Foreign R&amp;M";"For RM Real and Vol Detail",#N/A,FALSE,"Foreign R&amp;M"}</definedName>
    <definedName name="ertyerytrty" localSheetId="12" hidden="1">{TRUE,TRUE,-1.25,-15.5,604.5,343.5,FALSE,FALSE,TRUE,TRUE,0,1,2,1,5,1,4,4,TRUE,TRUE,3,TRUE,1,TRUE,85,"Swvu.earnings.","ACwvu.earnings.",#N/A,FALSE,FALSE,0.75,0.75,1,1,2,"","",TRUE,FALSE,FALSE,FALSE,1,#N/A,1,1,"=R1C1:R39C12",FALSE,#N/A,#N/A,FALSE,FALSE,FALSE,1,#N/A,#N/A,FALSE,FALSE,TRUE,TRUE,TRUE}</definedName>
    <definedName name="ertyerytrty" localSheetId="20" hidden="1">{TRUE,TRUE,-1.25,-15.5,604.5,343.5,FALSE,FALSE,TRUE,TRUE,0,1,2,1,5,1,4,4,TRUE,TRUE,3,TRUE,1,TRUE,85,"Swvu.earnings.","ACwvu.earnings.",#N/A,FALSE,FALSE,0.75,0.75,1,1,2,"","",TRUE,FALSE,FALSE,FALSE,1,#N/A,1,1,"=R1C1:R39C12",FALSE,#N/A,#N/A,FALSE,FALSE,FALSE,1,#N/A,#N/A,FALSE,FALSE,TRUE,TRUE,TRUE}</definedName>
    <definedName name="ertyerytrty" hidden="1">{TRUE,TRUE,-1.25,-15.5,604.5,343.5,FALSE,FALSE,TRUE,TRUE,0,1,2,1,5,1,4,4,TRUE,TRUE,3,TRUE,1,TRUE,85,"Swvu.earnings.","ACwvu.earnings.",#N/A,FALSE,FALSE,0.75,0.75,1,1,2,"","",TRUE,FALSE,FALSE,FALSE,1,#N/A,1,1,"=R1C1:R39C12",FALSE,#N/A,#N/A,FALSE,FALSE,FALSE,1,#N/A,#N/A,FALSE,FALSE,TRUE,TRUE,TRUE}</definedName>
    <definedName name="ertyrtyrey" localSheetId="12" hidden="1">{TRUE,TRUE,-1.25,-15.5,604.5,343.5,FALSE,FALSE,TRUE,TRUE,0,1,#N/A,1,4,14.1666666666667,3,3,FALSE,TRUE,3,TRUE,1,TRUE,85,"Swvu.foreign._.oil._.and._.gas._.results.","ACwvu.foreign._.oil._.and._.gas._.results.",#N/A,FALSE,FALSE,0.75,0.75,1,1,1,"","",TRUE,FALSE,FALSE,FALSE,1,#N/A,1,1,"=R1C1:R56C11","=R1:R3",#N/A,#N/A,FALSE,FALSE,FALSE,1,#N/A,#N/A,FALSE,FALSE,TRUE,TRUE,TRUE}</definedName>
    <definedName name="ertyrtyrey" localSheetId="20" hidden="1">{TRUE,TRUE,-1.25,-15.5,604.5,343.5,FALSE,FALSE,TRUE,TRUE,0,1,#N/A,1,4,14.1666666666667,3,3,FALSE,TRUE,3,TRUE,1,TRUE,85,"Swvu.foreign._.oil._.and._.gas._.results.","ACwvu.foreign._.oil._.and._.gas._.results.",#N/A,FALSE,FALSE,0.75,0.75,1,1,1,"","",TRUE,FALSE,FALSE,FALSE,1,#N/A,1,1,"=R1C1:R56C11","=R1:R3",#N/A,#N/A,FALSE,FALSE,FALSE,1,#N/A,#N/A,FALSE,FALSE,TRUE,TRUE,TRUE}</definedName>
    <definedName name="ertyrtyrey" hidden="1">{TRUE,TRUE,-1.25,-15.5,604.5,343.5,FALSE,FALSE,TRUE,TRUE,0,1,#N/A,1,4,14.1666666666667,3,3,FALSE,TRUE,3,TRUE,1,TRUE,85,"Swvu.foreign._.oil._.and._.gas._.results.","ACwvu.foreign._.oil._.and._.gas._.results.",#N/A,FALSE,FALSE,0.75,0.75,1,1,1,"","",TRUE,FALSE,FALSE,FALSE,1,#N/A,1,1,"=R1C1:R56C11","=R1:R3",#N/A,#N/A,FALSE,FALSE,FALSE,1,#N/A,#N/A,FALSE,FALSE,TRUE,TRUE,TRUE}</definedName>
    <definedName name="ESA" localSheetId="20">#REF!</definedName>
    <definedName name="ESA">#N/A</definedName>
    <definedName name="ESC_BOILER_FUEL" localSheetId="20">#REF!</definedName>
    <definedName name="ESC_BOILER_FUEL">#N/A</definedName>
    <definedName name="ESC_DUCT_FUEL" localSheetId="20">#REF!</definedName>
    <definedName name="ESC_DUCT_FUEL">#N/A</definedName>
    <definedName name="ESC_EXCESS_ELEC" localSheetId="20">#REF!</definedName>
    <definedName name="ESC_EXCESS_ELEC">#N/A</definedName>
    <definedName name="ESC_GT_FUEL" localSheetId="20">#REF!</definedName>
    <definedName name="ESC_GT_FUEL">#N/A</definedName>
    <definedName name="ESC_HOST_CAP" localSheetId="20">#REF!</definedName>
    <definedName name="ESC_HOST_CAP">#N/A</definedName>
    <definedName name="ESC_O_M" localSheetId="20">#REF!</definedName>
    <definedName name="ESC_O_M">#N/A</definedName>
    <definedName name="ESC_STEAM" localSheetId="20">#REF!</definedName>
    <definedName name="ESC_STEAM">#N/A</definedName>
    <definedName name="ESC_UTIL" localSheetId="20">#REF!</definedName>
    <definedName name="ESC_UTIL">#N/A</definedName>
    <definedName name="EscalationCOP_TIK">#REF!</definedName>
    <definedName name="EscalationEncana">#REF!</definedName>
    <definedName name="EscalationXTO">#REF!</definedName>
    <definedName name="ESI">#REF!</definedName>
    <definedName name="ESI_Lower_Tier">#REF!</definedName>
    <definedName name="ESI_Upper_Tier">#REF!</definedName>
    <definedName name="esireport">#REF!,#REF!,#REF!,#REF!,#REF!,#REF!,#REF!,#REF!</definedName>
    <definedName name="ESPVendor">OFFSET(#REF!,0,0,CNT-1,1)</definedName>
    <definedName name="Ess_Database">#REF!</definedName>
    <definedName name="EssAliasTable">"Default"</definedName>
    <definedName name="EssLatest" localSheetId="20">"JAN"</definedName>
    <definedName name="EssLatest">"Q1 FY99"</definedName>
    <definedName name="EssOptions" localSheetId="20">"A1100000000130000000001100010_01000"</definedName>
    <definedName name="EssOptions">"2100000010120000_01000"</definedName>
    <definedName name="EST" localSheetId="12" hidden="1">{#N/A,#N/A,FALSE,"Summary";#N/A,#N/A,FALSE,"Adj to Option C";#N/A,#N/A,FALSE,"Dividend Analysis";#N/A,#N/A,FALSE,"Reserve Analysis";#N/A,#N/A,FALSE,"Depreciation";#N/A,#N/A,FALSE,"Other Tax Adj"}</definedName>
    <definedName name="EST" localSheetId="20" hidden="1">{#N/A,#N/A,FALSE,"Summary";#N/A,#N/A,FALSE,"Adj to Option C";#N/A,#N/A,FALSE,"Dividend Analysis";#N/A,#N/A,FALSE,"Reserve Analysis";#N/A,#N/A,FALSE,"Depreciation";#N/A,#N/A,FALSE,"Other Tax Adj"}</definedName>
    <definedName name="EST" hidden="1">{#N/A,#N/A,FALSE,"Summary";#N/A,#N/A,FALSE,"Adj to Option C";#N/A,#N/A,FALSE,"Dividend Analysis";#N/A,#N/A,FALSE,"Reserve Analysis";#N/A,#N/A,FALSE,"Depreciation";#N/A,#N/A,FALSE,"Other Tax Adj"}</definedName>
    <definedName name="Est_Avoided_Cost">#REF!</definedName>
    <definedName name="EST_BY_ACCT" localSheetId="20">#REF!</definedName>
    <definedName name="EST_BY_ACCT">#REF!</definedName>
    <definedName name="EST_COMFEE" localSheetId="20">#REF!</definedName>
    <definedName name="EST_COMFEE">#N/A</definedName>
    <definedName name="Est_Details">#REF!</definedName>
    <definedName name="EST_FINCFEE" localSheetId="20">#REF!</definedName>
    <definedName name="EST_FINCFEE">#N/A</definedName>
    <definedName name="EST_T5" localSheetId="20">#REF!</definedName>
    <definedName name="EST_T5">#N/A</definedName>
    <definedName name="EST_TYPE">#REF!</definedName>
    <definedName name="Estimate" localSheetId="12" hidden="1">{#N/A,#N/A,FALSE,"Summary";#N/A,#N/A,FALSE,"Adj to Option C";#N/A,#N/A,FALSE,"Dividend Analysis";#N/A,#N/A,FALSE,"Reserve Analysis";#N/A,#N/A,FALSE,"Depreciation";#N/A,#N/A,FALSE,"Other Tax Adj"}</definedName>
    <definedName name="Estimate" localSheetId="20" hidden="1">{#N/A,#N/A,FALSE,"Summary";#N/A,#N/A,FALSE,"Adj to Option C";#N/A,#N/A,FALSE,"Dividend Analysis";#N/A,#N/A,FALSE,"Reserve Analysis";#N/A,#N/A,FALSE,"Depreciation";#N/A,#N/A,FALSE,"Other Tax Adj"}</definedName>
    <definedName name="Estimate" hidden="1">{#N/A,#N/A,FALSE,"Summary";#N/A,#N/A,FALSE,"Adj to Option C";#N/A,#N/A,FALSE,"Dividend Analysis";#N/A,#N/A,FALSE,"Reserve Analysis";#N/A,#N/A,FALSE,"Depreciation";#N/A,#N/A,FALSE,"Other Tax Adj"}</definedName>
    <definedName name="estimate2" localSheetId="12" hidden="1">{#N/A,#N/A,FALSE,"Summary";#N/A,#N/A,FALSE,"Adj to Option C";#N/A,#N/A,FALSE,"Dividend Analysis";#N/A,#N/A,FALSE,"Reserve Analysis";#N/A,#N/A,FALSE,"Depreciation";#N/A,#N/A,FALSE,"Other Tax Adj"}</definedName>
    <definedName name="estimate2" localSheetId="20" hidden="1">{#N/A,#N/A,FALSE,"Summary";#N/A,#N/A,FALSE,"Adj to Option C";#N/A,#N/A,FALSE,"Dividend Analysis";#N/A,#N/A,FALSE,"Reserve Analysis";#N/A,#N/A,FALSE,"Depreciation";#N/A,#N/A,FALSE,"Other Tax Adj"}</definedName>
    <definedName name="estimate2" hidden="1">{#N/A,#N/A,FALSE,"Summary";#N/A,#N/A,FALSE,"Adj to Option C";#N/A,#N/A,FALSE,"Dividend Analysis";#N/A,#N/A,FALSE,"Reserve Analysis";#N/A,#N/A,FALSE,"Depreciation";#N/A,#N/A,FALSE,"Other Tax Adj"}</definedName>
    <definedName name="Estimated_CY_Hours">#REF!</definedName>
    <definedName name="ESTIMATOR">#REF!</definedName>
    <definedName name="Estimators_qty_yr1">#REF!</definedName>
    <definedName name="Estimators_qty_yr2">#REF!</definedName>
    <definedName name="Estimators_qty_yr3">#REF!</definedName>
    <definedName name="Estimators_qty_yr4">#REF!</definedName>
    <definedName name="Estimators_qty_yr5">#REF!</definedName>
    <definedName name="EstPayStTaxAdj07">#REF!</definedName>
    <definedName name="EstPayStTaxAdj08">#REF!</definedName>
    <definedName name="EstPayStTaxAdj09">#REF!</definedName>
    <definedName name="EstPayStTaxAdj10">#REF!</definedName>
    <definedName name="EstPayStTaxAdj15">#REF!</definedName>
    <definedName name="EstPayStTaxDiff07">#REF!</definedName>
    <definedName name="EstPayStTaxDiff08">#REF!</definedName>
    <definedName name="EstPayStTaxDiff09">#REF!</definedName>
    <definedName name="EstPayStTaxDiff10">#REF!</definedName>
    <definedName name="EstPayStTaxDiff14">#REF!</definedName>
    <definedName name="ESYA">#REF!</definedName>
    <definedName name="ESYTD">#REF!</definedName>
    <definedName name="ESYY">#REF!</definedName>
    <definedName name="ET" localSheetId="20">#REF!</definedName>
    <definedName name="ET">#N/A</definedName>
    <definedName name="et76u">#REF!</definedName>
    <definedName name="ETAXCALC">#REF!</definedName>
    <definedName name="ETAXTI">#REF!</definedName>
    <definedName name="ETHANE" localSheetId="20">#REF!</definedName>
    <definedName name="ETHANE">#REF!</definedName>
    <definedName name="ethy">#REF!</definedName>
    <definedName name="ETI">#REF!</definedName>
    <definedName name="etl" localSheetId="12"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etl" localSheetId="20"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etl"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etret" localSheetId="12"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etret" localSheetId="20"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etret"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etrtyrtyerty" localSheetId="12" hidden="1">{"Fact Sheet",#N/A,FALSE,"Fact";"Earnings_Summary",#N/A,FALSE,"Earnings Model";"Balance Sheet",#N/A,FALSE,"Balance";"Change in Cash",#N/A,FALSE,"Cashflow";"normalengs",#N/A,FALSE,"NormalEngs";"NormalGrowth",#N/A,FALSE,"NormalGrowth"}</definedName>
    <definedName name="etrtyrtyerty" localSheetId="20" hidden="1">{"Fact Sheet",#N/A,FALSE,"Fact";"Earnings_Summary",#N/A,FALSE,"Earnings Model";"Balance Sheet",#N/A,FALSE,"Balance";"Change in Cash",#N/A,FALSE,"Cashflow";"normalengs",#N/A,FALSE,"NormalEngs";"NormalGrowth",#N/A,FALSE,"NormalGrowth"}</definedName>
    <definedName name="etrtyrtyerty" hidden="1">{"Fact Sheet",#N/A,FALSE,"Fact";"Earnings_Summary",#N/A,FALSE,"Earnings Model";"Balance Sheet",#N/A,FALSE,"Balance";"Change in Cash",#N/A,FALSE,"Cashflow";"normalengs",#N/A,FALSE,"NormalEngs";"NormalGrowth",#N/A,FALSE,"NormalGrowth"}</definedName>
    <definedName name="etyertyrty" localSheetId="12" hidden="1">{"US EP Earn and Prof Analysis",#N/A,FALSE,"USE&amp;P ";"US EP Price Vol Detail",#N/A,FALSE,"USE&amp;P "}</definedName>
    <definedName name="etyertyrty" localSheetId="20" hidden="1">{"US EP Earn and Prof Analysis",#N/A,FALSE,"USE&amp;P ";"US EP Price Vol Detail",#N/A,FALSE,"USE&amp;P "}</definedName>
    <definedName name="etyertyrty" hidden="1">{"US EP Earn and Prof Analysis",#N/A,FALSE,"USE&amp;P ";"US EP Price Vol Detail",#N/A,FALSE,"USE&amp;P "}</definedName>
    <definedName name="eu3q">#REF!,#REF!,#REF!,#REF!</definedName>
    <definedName name="EV__LASTREFTIME__" localSheetId="20">38727.5439351852</definedName>
    <definedName name="EV__LASTREFTIME__" hidden="1">39826.8319444444</definedName>
    <definedName name="EV_EBIT">#REF!</definedName>
    <definedName name="EV_EBITDA">#REF!</definedName>
    <definedName name="EV_Gas_Pricing_Meter">#REF!</definedName>
    <definedName name="EV_Revenue">#REF!</definedName>
    <definedName name="eval_date">#REF!</definedName>
    <definedName name="evt" localSheetId="12" hidden="1">{#N/A,#N/A,FALSE,"INPUTDATA";#N/A,#N/A,FALSE,"SUMMARY";#N/A,#N/A,FALSE,"CTAREP";#N/A,#N/A,FALSE,"CTBREP";#N/A,#N/A,FALSE,"TURBEFF";#N/A,#N/A,FALSE,"Condenser Performance"}</definedName>
    <definedName name="evt" localSheetId="20" hidden="1">{#N/A,#N/A,FALSE,"INPUTDATA";#N/A,#N/A,FALSE,"SUMMARY";#N/A,#N/A,FALSE,"CTAREP";#N/A,#N/A,FALSE,"CTBREP";#N/A,#N/A,FALSE,"TURBEFF";#N/A,#N/A,FALSE,"Condenser Performance"}</definedName>
    <definedName name="evt" hidden="1">{#N/A,#N/A,FALSE,"INPUTDATA";#N/A,#N/A,FALSE,"SUMMARY";#N/A,#N/A,FALSE,"CTAREP";#N/A,#N/A,FALSE,"CTBREP";#N/A,#N/A,FALSE,"TURBEFF";#N/A,#N/A,FALSE,"Condenser Performance"}</definedName>
    <definedName name="ewhg">#REF!</definedName>
    <definedName name="ewrtwertewrt" localSheetId="12" hidden="1">{"Balance Sheet",#N/A,FALSE,"Balance";"Balance Sheet Details",#N/A,FALSE,"Balance";"Change in Cash",#N/A,FALSE,"Cashflow"}</definedName>
    <definedName name="ewrtwertewrt" localSheetId="20" hidden="1">{"Balance Sheet",#N/A,FALSE,"Balance";"Balance Sheet Details",#N/A,FALSE,"Balance";"Change in Cash",#N/A,FALSE,"Cashflow"}</definedName>
    <definedName name="ewrtwertewrt" hidden="1">{"Balance Sheet",#N/A,FALSE,"Balance";"Balance Sheet Details",#N/A,FALSE,"Balance";"Change in Cash",#N/A,FALSE,"Cashflow"}</definedName>
    <definedName name="EX">#REF!</definedName>
    <definedName name="EXAMP">#REF!</definedName>
    <definedName name="exc">#REF!</definedName>
    <definedName name="Excavation">#REF!</definedName>
    <definedName name="Exch" localSheetId="20">#REF!</definedName>
    <definedName name="Exch">#N/A</definedName>
    <definedName name="exch_rate7" localSheetId="20">#REF!</definedName>
    <definedName name="exch_rate7">#REF!</definedName>
    <definedName name="Exchange" localSheetId="20">#REF!</definedName>
    <definedName name="EXCHANGE">#N/A</definedName>
    <definedName name="Exchange_Rate">#REF!</definedName>
    <definedName name="Exchange_ratio">#REF!</definedName>
    <definedName name="ExchRatio">#REF!</definedName>
    <definedName name="excite">#REF!</definedName>
    <definedName name="Exec_Cost">#REF!</definedName>
    <definedName name="EXEC1">#REF!</definedName>
    <definedName name="EXEC1B">#REF!</definedName>
    <definedName name="EXEC2">#REF!</definedName>
    <definedName name="EXEC3">#REF!</definedName>
    <definedName name="EXEC3B">#REF!</definedName>
    <definedName name="ExemptAssets">#REF!</definedName>
    <definedName name="exhange">#REF!</definedName>
    <definedName name="EXHIBIT_1">#REF!</definedName>
    <definedName name="EXHIBIT_10">#REF!</definedName>
    <definedName name="EXHIBIT_12">#REF!</definedName>
    <definedName name="EXHIBIT_12A">#REF!</definedName>
    <definedName name="EXHIBIT_14">#REF!</definedName>
    <definedName name="EXHIBIT_15">#REF!</definedName>
    <definedName name="EXHIBIT_17">#REF!</definedName>
    <definedName name="EXHIBIT_2">#REF!</definedName>
    <definedName name="EXHIBIT_23">#REF!</definedName>
    <definedName name="EXHIBIT_25">#REF!</definedName>
    <definedName name="EXHIBIT_3">#REF!</definedName>
    <definedName name="EXHIBIT_4">#REF!</definedName>
    <definedName name="EXHIBIT_5">#REF!</definedName>
    <definedName name="EXHIBIT_6">#REF!</definedName>
    <definedName name="EXHIBIT_7">#REF!</definedName>
    <definedName name="EXHIBIT_8">#REF!</definedName>
    <definedName name="EXHIBIT_9">#REF!</definedName>
    <definedName name="Exhibit11FullyDiluted">#REF!</definedName>
    <definedName name="Exhibit11Primary">#REF!</definedName>
    <definedName name="exhibits">#REF!</definedName>
    <definedName name="ExistCap" localSheetId="12" hidden="1">{#N/A,#N/A,FALSE,"Process Flowchart";#N/A,#N/A,FALSE,"Financial Assumptions";#N/A,#N/A,FALSE,"Profit &amp; Loss";#N/A,#N/A,FALSE,"DL Summary ";#N/A,#N/A,FALSE,"DL Worksheet";#N/A,#N/A,FALSE,"Indirect Cell";#N/A,#N/A,FALSE,"Capital";#N/A,#N/A,FALSE,"Tooling";#N/A,#N/A,FALSE,"Factory Committed";#N/A,#N/A,FALSE,"New Products";#N/A,#N/A,FALSE,"Process Validation"}</definedName>
    <definedName name="ExistCap" localSheetId="20" hidden="1">{#N/A,#N/A,FALSE,"Process Flowchart";#N/A,#N/A,FALSE,"Financial Assumptions";#N/A,#N/A,FALSE,"Profit &amp; Loss";#N/A,#N/A,FALSE,"DL Summary ";#N/A,#N/A,FALSE,"DL Worksheet";#N/A,#N/A,FALSE,"Indirect Cell";#N/A,#N/A,FALSE,"Capital";#N/A,#N/A,FALSE,"Tooling";#N/A,#N/A,FALSE,"Factory Committed";#N/A,#N/A,FALSE,"New Products";#N/A,#N/A,FALSE,"Process Validation"}</definedName>
    <definedName name="ExistCap" hidden="1">{#N/A,#N/A,FALSE,"Process Flowchart";#N/A,#N/A,FALSE,"Financial Assumptions";#N/A,#N/A,FALSE,"Profit &amp; Loss";#N/A,#N/A,FALSE,"DL Summary ";#N/A,#N/A,FALSE,"DL Worksheet";#N/A,#N/A,FALSE,"Indirect Cell";#N/A,#N/A,FALSE,"Capital";#N/A,#N/A,FALSE,"Tooling";#N/A,#N/A,FALSE,"Factory Committed";#N/A,#N/A,FALSE,"New Products";#N/A,#N/A,FALSE,"Process Validation"}</definedName>
    <definedName name="ExitCompanySelector">#REF!</definedName>
    <definedName name="ExitFormat">#REF!</definedName>
    <definedName name="ExitItemBuilder">#REF!</definedName>
    <definedName name="exitMainMenu">#REF!</definedName>
    <definedName name="exitmsg">#REF!</definedName>
    <definedName name="ExitYear">#REF!</definedName>
    <definedName name="exp">#REF!</definedName>
    <definedName name="Exp_Fcst">#REF!</definedName>
    <definedName name="EXP_OFFSET">#REF!</definedName>
    <definedName name="ExpandOutputs">#N/A</definedName>
    <definedName name="ExpandVPeriods">#N/A</definedName>
    <definedName name="Expense" localSheetId="12" hidden="1">{"'W.W. Summary'!$A$1:$K$37"}</definedName>
    <definedName name="Expense" localSheetId="20" hidden="1">{"'W.W. Summary'!$A$1:$K$37"}</definedName>
    <definedName name="Expense" hidden="1">{"'W.W. Summary'!$A$1:$K$37"}</definedName>
    <definedName name="ExportFile">#N/A</definedName>
    <definedName name="Exposures">#REF!</definedName>
    <definedName name="ExposuresRev">#REF!</definedName>
    <definedName name="expplanytd">#REF!</definedName>
    <definedName name="exps">#REF!</definedName>
    <definedName name="EXPTYPE">#REF!</definedName>
    <definedName name="exrate">#REF!</definedName>
    <definedName name="_xlnm.Extract">#REF!</definedName>
    <definedName name="Extract_MI">#REF!</definedName>
    <definedName name="extrapolated_pk_vols">#REF!</definedName>
    <definedName name="eyar">#REF!</definedName>
    <definedName name="eyt5ewtr">#REF!</definedName>
    <definedName name="f" localSheetId="20">#REF!</definedName>
    <definedName name="F">#REF!</definedName>
    <definedName name="f_currency7" localSheetId="20">#REF!</definedName>
    <definedName name="f_currency7">#REF!</definedName>
    <definedName name="F_I_">#REF!</definedName>
    <definedName name="fa">#REF!</definedName>
    <definedName name="Fac_Picks">#REF!</definedName>
    <definedName name="FACE" localSheetId="20">#REF!</definedName>
    <definedName name="FACE">#REF!</definedName>
    <definedName name="factors" localSheetId="20">#REF!</definedName>
    <definedName name="FACTORS">#REF!</definedName>
    <definedName name="FACTRS">#REF!</definedName>
    <definedName name="fadsljf">#REF!</definedName>
    <definedName name="faith" localSheetId="12" hidden="1">{#N/A,#N/A,FALSE,"Aging Summary";#N/A,#N/A,FALSE,"Ratio Analysis";#N/A,#N/A,FALSE,"Test 120 Day Accts";#N/A,#N/A,FALSE,"Tickmarks"}</definedName>
    <definedName name="faith" localSheetId="20" hidden="1">{#N/A,#N/A,FALSE,"Aging Summary";#N/A,#N/A,FALSE,"Ratio Analysis";#N/A,#N/A,FALSE,"Test 120 Day Accts";#N/A,#N/A,FALSE,"Tickmarks"}</definedName>
    <definedName name="faith" hidden="1">{#N/A,#N/A,FALSE,"Aging Summary";#N/A,#N/A,FALSE,"Ratio Analysis";#N/A,#N/A,FALSE,"Test 120 Day Accts";#N/A,#N/A,FALSE,"Tickmarks"}</definedName>
    <definedName name="falewj">#REF!</definedName>
    <definedName name="FAX">#REF!</definedName>
    <definedName name="fB">#REF!</definedName>
    <definedName name="FCCclear">#REF!</definedName>
    <definedName name="FCCClearChrt">#REF!</definedName>
    <definedName name="fccsynrat24">#REF!</definedName>
    <definedName name="FCCSYNratio">#REF!</definedName>
    <definedName name="FCF">#REF!</definedName>
    <definedName name="FCFPS00">#REF!</definedName>
    <definedName name="fcfps01">#REF!</definedName>
    <definedName name="FCFPS94">#REF!</definedName>
    <definedName name="FCFPS95">#REF!</definedName>
    <definedName name="FCFPS96">#REF!</definedName>
    <definedName name="FCFPS97">#REF!</definedName>
    <definedName name="FCFPS98">#REF!</definedName>
    <definedName name="FCFPS99">#REF!</definedName>
    <definedName name="FCOV">#REF!</definedName>
    <definedName name="FCVS">#REF!</definedName>
    <definedName name="fd">#REF!</definedName>
    <definedName name="FDC">#REF!</definedName>
    <definedName name="fdlwje">#REF!</definedName>
    <definedName name="FDN_Controlling_Load">#REF!</definedName>
    <definedName name="fdsf" hidden="1">{"summary",#N/A,FALSE,"PCR DIRECTORY"}</definedName>
    <definedName name="fe" localSheetId="12" hidden="1">{#N/A,#N/A,TRUE,"Cover";#N/A,#N/A,TRUE,"Comments PCS";#N/A,#N/A,TRUE,"Comments CIG";#N/A,#N/A,TRUE,"Comments IDEN";#N/A,#N/A,TRUE,"BS PCS";#N/A,#N/A,TRUE,"BS CIG";#N/A,#N/A,TRUE,"BS IDEN";#N/A,#N/A,TRUE,"BS TOTAL";#N/A,#N/A,TRUE,"BS_ESG ";#N/A,#N/A,TRUE,"Balance SPS";#N/A,#N/A,TRUE,"BS_CORPORATE";#N/A,#N/A,TRUE,"P&amp;L PCS";#N/A,#N/A,TRUE,"P&amp;L FWT";#N/A,#N/A,TRUE,"P&amp;L CIG";#N/A,#N/A,TRUE,"P&amp;L IDEN";#N/A,#N/A,TRUE,"P&amp;L TOTAL";#N/A,#N/A,TRUE,"P&amp;L_SPS";#N/A,#N/A,TRUE,"P&amp;L_ESG";#N/A,#N/A,TRUE,"P&amp;L_CORP";#N/A,#N/A,TRUE,"Cash Flow PCS";#N/A,#N/A,TRUE,"Cash Flow CIG";#N/A,#N/A,TRUE,"Cash Flow IDEN";#N/A,#N/A,TRUE,"Cash Flow TOTAL";#N/A,#N/A,TRUE,"MBR PCS";#N/A,#N/A,TRUE,"MBR CIG";#N/A,#N/A,TRUE,"MBR iDEN";#N/A,#N/A,TRUE,"MBR_FWT";#N/A,#N/A,TRUE,"MBR TOTAL";#N/A,#N/A,TRUE,"Headcount_PCS ";#N/A,#N/A,TRUE,"Headcount CIG";#N/A,#N/A,TRUE,"Headcount iDEN";#N/A,#N/A,TRUE,"JAG PLANT TREND";#N/A,#N/A,TRUE,"FAB UN CSG ";#N/A,#N/A,TRUE,"FAB UN CIG";#N/A,#N/A,TRUE,"FAB UN PPG";#N/A,#N/A,TRUE,"FAB UN IDEN";#N/A,#N/A,TRUE,"FAB UN FWT";#N/A,#N/A,TRUE,"CSS MFG";#N/A,#N/A,TRUE,"CSS Distr";#N/A,#N/A,TRUE,"CSG 6-Up Charts";#N/A,#N/A,TRUE,"CIG MFG";#N/A,#N/A,TRUE,"IDEN MFG";#N/A,#N/A,TRUE,"IDEN 6-Up Charts  ";#N/A,#N/A,TRUE,"FWT MFG";#N/A,#N/A,TRUE,"FWT 6-Up Charts ";#N/A,#N/A,TRUE,"PCS Inventory";#N/A,#N/A,TRUE,"CIG Inventory";#N/A,#N/A,TRUE,"IDEN Inventory";#N/A,#N/A,TRUE,"FWT Inventory";#N/A,#N/A,TRUE,"CE JAG Inventory";#N/A,#N/A,TRUE,"Capital Expenditures";#N/A,#N/A,TRUE,"FM CSG";#N/A,#N/A,TRUE,"NSAD ASP CGS";#N/A,#N/A,TRUE,"FM CIG";#N/A,#N/A,TRUE,"NSAD ASP CIG";#N/A,#N/A,TRUE,"FM iDEN";#N/A,#N/A,TRUE,"NSAD IDEN";#N/A,#N/A,TRUE,"R&amp;D  Report";#N/A,#N/A,TRUE,"PCS Credit";#N/A,#N/A,TRUE,"PCS Mrg Analysis";#N/A,#N/A,TRUE,"Dpc Tango";#N/A,#N/A,TRUE,"Startac Analog";#N/A,#N/A,TRUE,"Mercury CDMA";#N/A,#N/A,TRUE,"Startac CDMA";#N/A,#N/A,TRUE,"Startac TDMA";#N/A,#N/A,TRUE,"Modulus TDMA";#N/A,#N/A,TRUE,"CIG Mrg Analysis";#N/A,#N/A,TRUE,"IDEN Mrg Analysis"}</definedName>
    <definedName name="fe" localSheetId="20" hidden="1">{#N/A,#N/A,TRUE,"Cover";#N/A,#N/A,TRUE,"Comments PCS";#N/A,#N/A,TRUE,"Comments CIG";#N/A,#N/A,TRUE,"Comments IDEN";#N/A,#N/A,TRUE,"BS PCS";#N/A,#N/A,TRUE,"BS CIG";#N/A,#N/A,TRUE,"BS IDEN";#N/A,#N/A,TRUE,"BS TOTAL";#N/A,#N/A,TRUE,"BS_ESG ";#N/A,#N/A,TRUE,"Balance SPS";#N/A,#N/A,TRUE,"BS_CORPORATE";#N/A,#N/A,TRUE,"P&amp;L PCS";#N/A,#N/A,TRUE,"P&amp;L FWT";#N/A,#N/A,TRUE,"P&amp;L CIG";#N/A,#N/A,TRUE,"P&amp;L IDEN";#N/A,#N/A,TRUE,"P&amp;L TOTAL";#N/A,#N/A,TRUE,"P&amp;L_SPS";#N/A,#N/A,TRUE,"P&amp;L_ESG";#N/A,#N/A,TRUE,"P&amp;L_CORP";#N/A,#N/A,TRUE,"Cash Flow PCS";#N/A,#N/A,TRUE,"Cash Flow CIG";#N/A,#N/A,TRUE,"Cash Flow IDEN";#N/A,#N/A,TRUE,"Cash Flow TOTAL";#N/A,#N/A,TRUE,"MBR PCS";#N/A,#N/A,TRUE,"MBR CIG";#N/A,#N/A,TRUE,"MBR iDEN";#N/A,#N/A,TRUE,"MBR_FWT";#N/A,#N/A,TRUE,"MBR TOTAL";#N/A,#N/A,TRUE,"Headcount_PCS ";#N/A,#N/A,TRUE,"Headcount CIG";#N/A,#N/A,TRUE,"Headcount iDEN";#N/A,#N/A,TRUE,"JAG PLANT TREND";#N/A,#N/A,TRUE,"FAB UN CSG ";#N/A,#N/A,TRUE,"FAB UN CIG";#N/A,#N/A,TRUE,"FAB UN PPG";#N/A,#N/A,TRUE,"FAB UN IDEN";#N/A,#N/A,TRUE,"FAB UN FWT";#N/A,#N/A,TRUE,"CSS MFG";#N/A,#N/A,TRUE,"CSS Distr";#N/A,#N/A,TRUE,"CSG 6-Up Charts";#N/A,#N/A,TRUE,"CIG MFG";#N/A,#N/A,TRUE,"IDEN MFG";#N/A,#N/A,TRUE,"IDEN 6-Up Charts  ";#N/A,#N/A,TRUE,"FWT MFG";#N/A,#N/A,TRUE,"FWT 6-Up Charts ";#N/A,#N/A,TRUE,"PCS Inventory";#N/A,#N/A,TRUE,"CIG Inventory";#N/A,#N/A,TRUE,"IDEN Inventory";#N/A,#N/A,TRUE,"FWT Inventory";#N/A,#N/A,TRUE,"CE JAG Inventory";#N/A,#N/A,TRUE,"Capital Expenditures";#N/A,#N/A,TRUE,"FM CSG";#N/A,#N/A,TRUE,"NSAD ASP CGS";#N/A,#N/A,TRUE,"FM CIG";#N/A,#N/A,TRUE,"NSAD ASP CIG";#N/A,#N/A,TRUE,"FM iDEN";#N/A,#N/A,TRUE,"NSAD IDEN";#N/A,#N/A,TRUE,"R&amp;D  Report";#N/A,#N/A,TRUE,"PCS Credit";#N/A,#N/A,TRUE,"PCS Mrg Analysis";#N/A,#N/A,TRUE,"Dpc Tango";#N/A,#N/A,TRUE,"Startac Analog";#N/A,#N/A,TRUE,"Mercury CDMA";#N/A,#N/A,TRUE,"Startac CDMA";#N/A,#N/A,TRUE,"Startac TDMA";#N/A,#N/A,TRUE,"Modulus TDMA";#N/A,#N/A,TRUE,"CIG Mrg Analysis";#N/A,#N/A,TRUE,"IDEN Mrg Analysis"}</definedName>
    <definedName name="fe" hidden="1">{#N/A,#N/A,TRUE,"Cover";#N/A,#N/A,TRUE,"Comments PCS";#N/A,#N/A,TRUE,"Comments CIG";#N/A,#N/A,TRUE,"Comments IDEN";#N/A,#N/A,TRUE,"BS PCS";#N/A,#N/A,TRUE,"BS CIG";#N/A,#N/A,TRUE,"BS IDEN";#N/A,#N/A,TRUE,"BS TOTAL";#N/A,#N/A,TRUE,"BS_ESG ";#N/A,#N/A,TRUE,"Balance SPS";#N/A,#N/A,TRUE,"BS_CORPORATE";#N/A,#N/A,TRUE,"P&amp;L PCS";#N/A,#N/A,TRUE,"P&amp;L FWT";#N/A,#N/A,TRUE,"P&amp;L CIG";#N/A,#N/A,TRUE,"P&amp;L IDEN";#N/A,#N/A,TRUE,"P&amp;L TOTAL";#N/A,#N/A,TRUE,"P&amp;L_SPS";#N/A,#N/A,TRUE,"P&amp;L_ESG";#N/A,#N/A,TRUE,"P&amp;L_CORP";#N/A,#N/A,TRUE,"Cash Flow PCS";#N/A,#N/A,TRUE,"Cash Flow CIG";#N/A,#N/A,TRUE,"Cash Flow IDEN";#N/A,#N/A,TRUE,"Cash Flow TOTAL";#N/A,#N/A,TRUE,"MBR PCS";#N/A,#N/A,TRUE,"MBR CIG";#N/A,#N/A,TRUE,"MBR iDEN";#N/A,#N/A,TRUE,"MBR_FWT";#N/A,#N/A,TRUE,"MBR TOTAL";#N/A,#N/A,TRUE,"Headcount_PCS ";#N/A,#N/A,TRUE,"Headcount CIG";#N/A,#N/A,TRUE,"Headcount iDEN";#N/A,#N/A,TRUE,"JAG PLANT TREND";#N/A,#N/A,TRUE,"FAB UN CSG ";#N/A,#N/A,TRUE,"FAB UN CIG";#N/A,#N/A,TRUE,"FAB UN PPG";#N/A,#N/A,TRUE,"FAB UN IDEN";#N/A,#N/A,TRUE,"FAB UN FWT";#N/A,#N/A,TRUE,"CSS MFG";#N/A,#N/A,TRUE,"CSS Distr";#N/A,#N/A,TRUE,"CSG 6-Up Charts";#N/A,#N/A,TRUE,"CIG MFG";#N/A,#N/A,TRUE,"IDEN MFG";#N/A,#N/A,TRUE,"IDEN 6-Up Charts  ";#N/A,#N/A,TRUE,"FWT MFG";#N/A,#N/A,TRUE,"FWT 6-Up Charts ";#N/A,#N/A,TRUE,"PCS Inventory";#N/A,#N/A,TRUE,"CIG Inventory";#N/A,#N/A,TRUE,"IDEN Inventory";#N/A,#N/A,TRUE,"FWT Inventory";#N/A,#N/A,TRUE,"CE JAG Inventory";#N/A,#N/A,TRUE,"Capital Expenditures";#N/A,#N/A,TRUE,"FM CSG";#N/A,#N/A,TRUE,"NSAD ASP CGS";#N/A,#N/A,TRUE,"FM CIG";#N/A,#N/A,TRUE,"NSAD ASP CIG";#N/A,#N/A,TRUE,"FM iDEN";#N/A,#N/A,TRUE,"NSAD IDEN";#N/A,#N/A,TRUE,"R&amp;D  Report";#N/A,#N/A,TRUE,"PCS Credit";#N/A,#N/A,TRUE,"PCS Mrg Analysis";#N/A,#N/A,TRUE,"Dpc Tango";#N/A,#N/A,TRUE,"Startac Analog";#N/A,#N/A,TRUE,"Mercury CDMA";#N/A,#N/A,TRUE,"Startac CDMA";#N/A,#N/A,TRUE,"Startac TDMA";#N/A,#N/A,TRUE,"Modulus TDMA";#N/A,#N/A,TRUE,"CIG Mrg Analysis";#N/A,#N/A,TRUE,"IDEN Mrg Analysis"}</definedName>
    <definedName name="Fe_OH">#REF!</definedName>
    <definedName name="Fe_OH_3">#REF!</definedName>
    <definedName name="Fe2__Fe_CO3">#REF!</definedName>
    <definedName name="feb">#REF!</definedName>
    <definedName name="FED" localSheetId="20">#REF!</definedName>
    <definedName name="FED">#REF!</definedName>
    <definedName name="fed_inc_tax">#REF!</definedName>
    <definedName name="fed_other">#REF!</definedName>
    <definedName name="FED_Tax">#REF!</definedName>
    <definedName name="Fed_Tx_Rate_Net_of_State">#REF!</definedName>
    <definedName name="FedActivity">#REF!</definedName>
    <definedName name="fedcurrent">#REF!</definedName>
    <definedName name="Federal_Rate">#REF!</definedName>
    <definedName name="fedinc">#REF!</definedName>
    <definedName name="FedInstruction">#REF!</definedName>
    <definedName name="FedlData">OFFSET(#REF!,,,COUNTA(#REF!)-1,COUNTA(#REF!))</definedName>
    <definedName name="fedlt">#REF!</definedName>
    <definedName name="fednol1">#REF!</definedName>
    <definedName name="FEDNOL2">#REF!</definedName>
    <definedName name="FEDNOL3">#REF!</definedName>
    <definedName name="FEDNOL4">#REF!</definedName>
    <definedName name="FEDNOL6">#REF!</definedName>
    <definedName name="FEE">#REF!</definedName>
    <definedName name="FeeRateSchedule">#REF!</definedName>
    <definedName name="FeeSched">#REF!</definedName>
    <definedName name="FEESCHED0794">#REF!</definedName>
    <definedName name="fer" localSheetId="12" hidden="1">{2;#N/A;"R13C16:R17C16";#N/A;"R13C14:R17C15";FALSE;FALSE;FALSE;95;#N/A;#N/A;"R13C19";#N/A;FALSE;FALSE;FALSE;FALSE;#N/A;"";#N/A;FALSE;"";"";#N/A;#N/A;#N/A}</definedName>
    <definedName name="fer" localSheetId="20" hidden="1">{2;#N/A;"R13C16:R17C16";#N/A;"R13C14:R17C15";FALSE;FALSE;FALSE;95;#N/A;#N/A;"R13C19";#N/A;FALSE;FALSE;FALSE;FALSE;#N/A;"";#N/A;FALSE;"";"";#N/A;#N/A;#N/A}</definedName>
    <definedName name="fer" hidden="1">{2;#N/A;"R13C16:R17C16";#N/A;"R13C14:R17C15";FALSE;FALSE;FALSE;95;#N/A;#N/A;"R13C19";#N/A;FALSE;FALSE;FALSE;FALSE;#N/A;"";#N/A;FALSE;"";"";#N/A;#N/A;#N/A}</definedName>
    <definedName name="FERC">#REF!</definedName>
    <definedName name="FERCTAX">#REF!</definedName>
    <definedName name="ferf">#REF!,#REF!,#REF!,#REF!</definedName>
    <definedName name="ferfe" localSheetId="12" hidden="1">{#N/A,#N/A,TRUE,"Cover";#N/A,#N/A,TRUE,"Comments PCS";#N/A,#N/A,TRUE,"Comments CIG";#N/A,#N/A,TRUE,"Comments IDEN";#N/A,#N/A,TRUE,"BS PCS";#N/A,#N/A,TRUE,"BS CIG";#N/A,#N/A,TRUE,"BS IDEN";#N/A,#N/A,TRUE,"BS TOTAL";#N/A,#N/A,TRUE,"BS_ESG ";#N/A,#N/A,TRUE,"Balance SPS";#N/A,#N/A,TRUE,"BS_CORPORATE";#N/A,#N/A,TRUE,"P&amp;L PCS";#N/A,#N/A,TRUE,"P&amp;L FWT";#N/A,#N/A,TRUE,"P&amp;L CIG";#N/A,#N/A,TRUE,"P&amp;L IDEN";#N/A,#N/A,TRUE,"P&amp;L TOTAL";#N/A,#N/A,TRUE,"P&amp;L_SPS";#N/A,#N/A,TRUE,"P&amp;L_ESG";#N/A,#N/A,TRUE,"P&amp;L_CORP";#N/A,#N/A,TRUE,"Cash Flow PCS";#N/A,#N/A,TRUE,"Cash Flow CIG";#N/A,#N/A,TRUE,"Cash Flow IDEN";#N/A,#N/A,TRUE,"Cash Flow TOTAL";#N/A,#N/A,TRUE,"MBR PCS";#N/A,#N/A,TRUE,"MBR CIG";#N/A,#N/A,TRUE,"MBR iDEN";#N/A,#N/A,TRUE,"MBR_FWT";#N/A,#N/A,TRUE,"MBR TOTAL";#N/A,#N/A,TRUE,"Headcount_PCS ";#N/A,#N/A,TRUE,"Headcount CIG";#N/A,#N/A,TRUE,"Headcount iDEN";#N/A,#N/A,TRUE,"JAG PLANT TREND";#N/A,#N/A,TRUE,"FAB UN CSG ";#N/A,#N/A,TRUE,"FAB UN CIG";#N/A,#N/A,TRUE,"FAB UN PPG";#N/A,#N/A,TRUE,"FAB UN IDEN";#N/A,#N/A,TRUE,"FAB UN FWT";#N/A,#N/A,TRUE,"CSS MFG";#N/A,#N/A,TRUE,"CSS Distr";#N/A,#N/A,TRUE,"CSG 6-Up Charts";#N/A,#N/A,TRUE,"CIG MFG";#N/A,#N/A,TRUE,"IDEN MFG";#N/A,#N/A,TRUE,"IDEN 6-Up Charts  ";#N/A,#N/A,TRUE,"FWT MFG";#N/A,#N/A,TRUE,"FWT 6-Up Charts ";#N/A,#N/A,TRUE,"PCS Inventory";#N/A,#N/A,TRUE,"CIG Inventory";#N/A,#N/A,TRUE,"IDEN Inventory";#N/A,#N/A,TRUE,"FWT Inventory";#N/A,#N/A,TRUE,"CE JAG Inventory";#N/A,#N/A,TRUE,"Capital Expenditures";#N/A,#N/A,TRUE,"FM CSG";#N/A,#N/A,TRUE,"NSAD ASP CGS";#N/A,#N/A,TRUE,"FM CIG";#N/A,#N/A,TRUE,"NSAD ASP CIG";#N/A,#N/A,TRUE,"FM iDEN";#N/A,#N/A,TRUE,"NSAD IDEN";#N/A,#N/A,TRUE,"R&amp;D  Report";#N/A,#N/A,TRUE,"PCS Credit";#N/A,#N/A,TRUE,"PCS Mrg Analysis";#N/A,#N/A,TRUE,"Dpc Tango";#N/A,#N/A,TRUE,"Startac Analog";#N/A,#N/A,TRUE,"Mercury CDMA";#N/A,#N/A,TRUE,"Startac CDMA";#N/A,#N/A,TRUE,"Startac TDMA";#N/A,#N/A,TRUE,"Modulus TDMA";#N/A,#N/A,TRUE,"CIG Mrg Analysis";#N/A,#N/A,TRUE,"IDEN Mrg Analysis"}</definedName>
    <definedName name="ferfe" localSheetId="20" hidden="1">{#N/A,#N/A,TRUE,"Cover";#N/A,#N/A,TRUE,"Comments PCS";#N/A,#N/A,TRUE,"Comments CIG";#N/A,#N/A,TRUE,"Comments IDEN";#N/A,#N/A,TRUE,"BS PCS";#N/A,#N/A,TRUE,"BS CIG";#N/A,#N/A,TRUE,"BS IDEN";#N/A,#N/A,TRUE,"BS TOTAL";#N/A,#N/A,TRUE,"BS_ESG ";#N/A,#N/A,TRUE,"Balance SPS";#N/A,#N/A,TRUE,"BS_CORPORATE";#N/A,#N/A,TRUE,"P&amp;L PCS";#N/A,#N/A,TRUE,"P&amp;L FWT";#N/A,#N/A,TRUE,"P&amp;L CIG";#N/A,#N/A,TRUE,"P&amp;L IDEN";#N/A,#N/A,TRUE,"P&amp;L TOTAL";#N/A,#N/A,TRUE,"P&amp;L_SPS";#N/A,#N/A,TRUE,"P&amp;L_ESG";#N/A,#N/A,TRUE,"P&amp;L_CORP";#N/A,#N/A,TRUE,"Cash Flow PCS";#N/A,#N/A,TRUE,"Cash Flow CIG";#N/A,#N/A,TRUE,"Cash Flow IDEN";#N/A,#N/A,TRUE,"Cash Flow TOTAL";#N/A,#N/A,TRUE,"MBR PCS";#N/A,#N/A,TRUE,"MBR CIG";#N/A,#N/A,TRUE,"MBR iDEN";#N/A,#N/A,TRUE,"MBR_FWT";#N/A,#N/A,TRUE,"MBR TOTAL";#N/A,#N/A,TRUE,"Headcount_PCS ";#N/A,#N/A,TRUE,"Headcount CIG";#N/A,#N/A,TRUE,"Headcount iDEN";#N/A,#N/A,TRUE,"JAG PLANT TREND";#N/A,#N/A,TRUE,"FAB UN CSG ";#N/A,#N/A,TRUE,"FAB UN CIG";#N/A,#N/A,TRUE,"FAB UN PPG";#N/A,#N/A,TRUE,"FAB UN IDEN";#N/A,#N/A,TRUE,"FAB UN FWT";#N/A,#N/A,TRUE,"CSS MFG";#N/A,#N/A,TRUE,"CSS Distr";#N/A,#N/A,TRUE,"CSG 6-Up Charts";#N/A,#N/A,TRUE,"CIG MFG";#N/A,#N/A,TRUE,"IDEN MFG";#N/A,#N/A,TRUE,"IDEN 6-Up Charts  ";#N/A,#N/A,TRUE,"FWT MFG";#N/A,#N/A,TRUE,"FWT 6-Up Charts ";#N/A,#N/A,TRUE,"PCS Inventory";#N/A,#N/A,TRUE,"CIG Inventory";#N/A,#N/A,TRUE,"IDEN Inventory";#N/A,#N/A,TRUE,"FWT Inventory";#N/A,#N/A,TRUE,"CE JAG Inventory";#N/A,#N/A,TRUE,"Capital Expenditures";#N/A,#N/A,TRUE,"FM CSG";#N/A,#N/A,TRUE,"NSAD ASP CGS";#N/A,#N/A,TRUE,"FM CIG";#N/A,#N/A,TRUE,"NSAD ASP CIG";#N/A,#N/A,TRUE,"FM iDEN";#N/A,#N/A,TRUE,"NSAD IDEN";#N/A,#N/A,TRUE,"R&amp;D  Report";#N/A,#N/A,TRUE,"PCS Credit";#N/A,#N/A,TRUE,"PCS Mrg Analysis";#N/A,#N/A,TRUE,"Dpc Tango";#N/A,#N/A,TRUE,"Startac Analog";#N/A,#N/A,TRUE,"Mercury CDMA";#N/A,#N/A,TRUE,"Startac CDMA";#N/A,#N/A,TRUE,"Startac TDMA";#N/A,#N/A,TRUE,"Modulus TDMA";#N/A,#N/A,TRUE,"CIG Mrg Analysis";#N/A,#N/A,TRUE,"IDEN Mrg Analysis"}</definedName>
    <definedName name="ferfe" hidden="1">{#N/A,#N/A,TRUE,"Cover";#N/A,#N/A,TRUE,"Comments PCS";#N/A,#N/A,TRUE,"Comments CIG";#N/A,#N/A,TRUE,"Comments IDEN";#N/A,#N/A,TRUE,"BS PCS";#N/A,#N/A,TRUE,"BS CIG";#N/A,#N/A,TRUE,"BS IDEN";#N/A,#N/A,TRUE,"BS TOTAL";#N/A,#N/A,TRUE,"BS_ESG ";#N/A,#N/A,TRUE,"Balance SPS";#N/A,#N/A,TRUE,"BS_CORPORATE";#N/A,#N/A,TRUE,"P&amp;L PCS";#N/A,#N/A,TRUE,"P&amp;L FWT";#N/A,#N/A,TRUE,"P&amp;L CIG";#N/A,#N/A,TRUE,"P&amp;L IDEN";#N/A,#N/A,TRUE,"P&amp;L TOTAL";#N/A,#N/A,TRUE,"P&amp;L_SPS";#N/A,#N/A,TRUE,"P&amp;L_ESG";#N/A,#N/A,TRUE,"P&amp;L_CORP";#N/A,#N/A,TRUE,"Cash Flow PCS";#N/A,#N/A,TRUE,"Cash Flow CIG";#N/A,#N/A,TRUE,"Cash Flow IDEN";#N/A,#N/A,TRUE,"Cash Flow TOTAL";#N/A,#N/A,TRUE,"MBR PCS";#N/A,#N/A,TRUE,"MBR CIG";#N/A,#N/A,TRUE,"MBR iDEN";#N/A,#N/A,TRUE,"MBR_FWT";#N/A,#N/A,TRUE,"MBR TOTAL";#N/A,#N/A,TRUE,"Headcount_PCS ";#N/A,#N/A,TRUE,"Headcount CIG";#N/A,#N/A,TRUE,"Headcount iDEN";#N/A,#N/A,TRUE,"JAG PLANT TREND";#N/A,#N/A,TRUE,"FAB UN CSG ";#N/A,#N/A,TRUE,"FAB UN CIG";#N/A,#N/A,TRUE,"FAB UN PPG";#N/A,#N/A,TRUE,"FAB UN IDEN";#N/A,#N/A,TRUE,"FAB UN FWT";#N/A,#N/A,TRUE,"CSS MFG";#N/A,#N/A,TRUE,"CSS Distr";#N/A,#N/A,TRUE,"CSG 6-Up Charts";#N/A,#N/A,TRUE,"CIG MFG";#N/A,#N/A,TRUE,"IDEN MFG";#N/A,#N/A,TRUE,"IDEN 6-Up Charts  ";#N/A,#N/A,TRUE,"FWT MFG";#N/A,#N/A,TRUE,"FWT 6-Up Charts ";#N/A,#N/A,TRUE,"PCS Inventory";#N/A,#N/A,TRUE,"CIG Inventory";#N/A,#N/A,TRUE,"IDEN Inventory";#N/A,#N/A,TRUE,"FWT Inventory";#N/A,#N/A,TRUE,"CE JAG Inventory";#N/A,#N/A,TRUE,"Capital Expenditures";#N/A,#N/A,TRUE,"FM CSG";#N/A,#N/A,TRUE,"NSAD ASP CGS";#N/A,#N/A,TRUE,"FM CIG";#N/A,#N/A,TRUE,"NSAD ASP CIG";#N/A,#N/A,TRUE,"FM iDEN";#N/A,#N/A,TRUE,"NSAD IDEN";#N/A,#N/A,TRUE,"R&amp;D  Report";#N/A,#N/A,TRUE,"PCS Credit";#N/A,#N/A,TRUE,"PCS Mrg Analysis";#N/A,#N/A,TRUE,"Dpc Tango";#N/A,#N/A,TRUE,"Startac Analog";#N/A,#N/A,TRUE,"Mercury CDMA";#N/A,#N/A,TRUE,"Startac CDMA";#N/A,#N/A,TRUE,"Startac TDMA";#N/A,#N/A,TRUE,"Modulus TDMA";#N/A,#N/A,TRUE,"CIG Mrg Analysis";#N/A,#N/A,TRUE,"IDEN Mrg Analysis"}</definedName>
    <definedName name="few" localSheetId="12" hidden="1">{#N/A,#N/A,FALSE,"Ratios-Marathon";#N/A,#N/A,FALSE,"Share Proof-Marathon";#N/A,#N/A,FALSE,"Per Share-Marathon"}</definedName>
    <definedName name="few" localSheetId="20" hidden="1">{#N/A,#N/A,FALSE,"Ratios-Marathon";#N/A,#N/A,FALSE,"Share Proof-Marathon";#N/A,#N/A,FALSE,"Per Share-Marathon"}</definedName>
    <definedName name="few" hidden="1">{#N/A,#N/A,FALSE,"Ratios-Marathon";#N/A,#N/A,FALSE,"Share Proof-Marathon";#N/A,#N/A,FALSE,"Per Share-Marathon"}</definedName>
    <definedName name="ff" localSheetId="12"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ff" localSheetId="20"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ff"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FF1_INPUT">#REF!</definedName>
    <definedName name="FF1_INPUT_columns">#REF!</definedName>
    <definedName name="fff" localSheetId="12" hidden="1">{#N/A,#N/A,FALSE,"SUMMARY";#N/A,#N/A,FALSE,"INPUTDATA";#N/A,#N/A,FALSE,"Condenser Performance"}</definedName>
    <definedName name="fff" localSheetId="20">#REF!</definedName>
    <definedName name="fff" hidden="1">{#N/A,#N/A,FALSE,"SUMMARY";#N/A,#N/A,FALSE,"INPUTDATA";#N/A,#N/A,FALSE,"Condenser Performance"}</definedName>
    <definedName name="fffffffffffff" localSheetId="20">#REF!</definedName>
    <definedName name="fffffffffffff">#REF!</definedName>
    <definedName name="FFO" localSheetId="20">#REF!</definedName>
    <definedName name="FFO">#N/A</definedName>
    <definedName name="FFT">#REF!</definedName>
    <definedName name="FFUUsage">#REF!</definedName>
    <definedName name="fhk" localSheetId="12" hidden="1">{#N/A,#N/A,FALSE,"P&amp;L";#N/A,#N/A,FALSE,"DL Worksheet";#N/A,#N/A,FALSE,"Ind. Cell";#N/A,#N/A,FALSE,"Capital";#N/A,#N/A,FALSE,"Tooling";#N/A,#N/A,FALSE,"LRP"}</definedName>
    <definedName name="fhk" localSheetId="20" hidden="1">{#N/A,#N/A,FALSE,"P&amp;L";#N/A,#N/A,FALSE,"DL Worksheet";#N/A,#N/A,FALSE,"Ind. Cell";#N/A,#N/A,FALSE,"Capital";#N/A,#N/A,FALSE,"Tooling";#N/A,#N/A,FALSE,"LRP"}</definedName>
    <definedName name="fhk" hidden="1">{#N/A,#N/A,FALSE,"P&amp;L";#N/A,#N/A,FALSE,"DL Worksheet";#N/A,#N/A,FALSE,"Ind. Cell";#N/A,#N/A,FALSE,"Capital";#N/A,#N/A,FALSE,"Tooling";#N/A,#N/A,FALSE,"LRP"}</definedName>
    <definedName name="FI1_">#REF!</definedName>
    <definedName name="FI2_">#REF!</definedName>
    <definedName name="FI3_">#REF!</definedName>
    <definedName name="FI4_">#REF!</definedName>
    <definedName name="FI5_">#REF!</definedName>
    <definedName name="FI6_">#REF!</definedName>
    <definedName name="Fibro_Q1">#REF!</definedName>
    <definedName name="Fibro_Q2">#REF!</definedName>
    <definedName name="Fibro_Q3">#REF!</definedName>
    <definedName name="fifteen">#REF!</definedName>
    <definedName name="fifteen1">#REF!</definedName>
    <definedName name="FIFTY">#REF!</definedName>
    <definedName name="file">#REF!</definedName>
    <definedName name="fileName">#REF!</definedName>
    <definedName name="FilePath1">#REF!</definedName>
    <definedName name="FilePath2">#REF!</definedName>
    <definedName name="FILING_CATEGORY">#REF!</definedName>
    <definedName name="FILMAMORT">#REF!</definedName>
    <definedName name="Fin_Cnst_Option_1">#REF!</definedName>
    <definedName name="Fin_Cnst_Option_2">#REF!</definedName>
    <definedName name="Fin_Cnst_Option_3">#REF!</definedName>
    <definedName name="Fin_Cnst_Option_4">#REF!</definedName>
    <definedName name="Fin_Com">#REF!</definedName>
    <definedName name="Fin_Com_1">#REF!</definedName>
    <definedName name="Fin_Com_2">#REF!</definedName>
    <definedName name="fin_debt">#REF!</definedName>
    <definedName name="Fin_Term_Option_1">#REF!</definedName>
    <definedName name="Fin_Term_Option_2">#REF!</definedName>
    <definedName name="Fin_Term_Option_3">#REF!</definedName>
    <definedName name="Fin_Term_Option_4">#REF!</definedName>
    <definedName name="FIN1B">#REF!</definedName>
    <definedName name="FIN3B">#REF!</definedName>
    <definedName name="final" localSheetId="12" hidden="1">{#N/A,#N/A,FALSE,"Outlook for Month ";#N/A,#N/A,FALSE,"Risk for Month ";#N/A,#N/A,FALSE,"Upside for Month"}</definedName>
    <definedName name="final" localSheetId="20" hidden="1">{#N/A,#N/A,FALSE,"Outlook for Month ";#N/A,#N/A,FALSE,"Risk for Month ";#N/A,#N/A,FALSE,"Upside for Month"}</definedName>
    <definedName name="final" hidden="1">{#N/A,#N/A,FALSE,"Outlook for Month ";#N/A,#N/A,FALSE,"Risk for Month ";#N/A,#N/A,FALSE,"Upside for Month"}</definedName>
    <definedName name="FinalSignOff">#REF!</definedName>
    <definedName name="Finance_Fees_Amort._Period" localSheetId="20">#REF!</definedName>
    <definedName name="Finance_Fees_Amort._Period">#N/A</definedName>
    <definedName name="financials">#REF!</definedName>
    <definedName name="financials97">#REF!</definedName>
    <definedName name="financials98">#REF!</definedName>
    <definedName name="financials99">#REF!</definedName>
    <definedName name="Financing_Activities">#REF!</definedName>
    <definedName name="Financing_Scenarios">#REF!</definedName>
    <definedName name="FINCAP08">#REF!</definedName>
    <definedName name="FINCAP09">#REF!</definedName>
    <definedName name="FINCAP10">#REF!</definedName>
    <definedName name="FINCAP11">#REF!</definedName>
    <definedName name="FINCFEE" localSheetId="20">#REF!</definedName>
    <definedName name="FINCFEE">#N/A</definedName>
    <definedName name="findwrn" localSheetId="12" hidden="1">{#N/A,#N/A,TRUE,"TOTAL DISTRIBUTION";#N/A,#N/A,TRUE,"SOUTH";#N/A,#N/A,TRUE,"NORTHEAST";#N/A,#N/A,TRUE,"WEST"}</definedName>
    <definedName name="findwrn" localSheetId="20" hidden="1">{#N/A,#N/A,TRUE,"TOTAL DISTRIBUTION";#N/A,#N/A,TRUE,"SOUTH";#N/A,#N/A,TRUE,"NORTHEAST";#N/A,#N/A,TRUE,"WEST"}</definedName>
    <definedName name="findwrn" hidden="1">{#N/A,#N/A,TRUE,"TOTAL DISTRIBUTION";#N/A,#N/A,TRUE,"SOUTH";#N/A,#N/A,TRUE,"NORTHEAST";#N/A,#N/A,TRUE,"WEST"}</definedName>
    <definedName name="findwrnor" localSheetId="12" hidden="1">{#N/A,#N/A,TRUE,"TOTAL DSBN";#N/A,#N/A,TRUE,"WEST";#N/A,#N/A,TRUE,"SOUTH";#N/A,#N/A,TRUE,"NORTHEAST"}</definedName>
    <definedName name="findwrnor" localSheetId="20" hidden="1">{#N/A,#N/A,TRUE,"TOTAL DSBN";#N/A,#N/A,TRUE,"WEST";#N/A,#N/A,TRUE,"SOUTH";#N/A,#N/A,TRUE,"NORTHEAST"}</definedName>
    <definedName name="findwrnor" hidden="1">{#N/A,#N/A,TRUE,"TOTAL DSBN";#N/A,#N/A,TRUE,"WEST";#N/A,#N/A,TRUE,"SOUTH";#N/A,#N/A,TRUE,"NORTHEAST"}</definedName>
    <definedName name="FINExtractRange">#REF!,#REF!</definedName>
    <definedName name="FINFN08">#REF!</definedName>
    <definedName name="FINFN09">#REF!</definedName>
    <definedName name="FINFN10">#REF!</definedName>
    <definedName name="FINFN11">#REF!</definedName>
    <definedName name="FINFPLI08">#REF!</definedName>
    <definedName name="FINFPLI09">#REF!</definedName>
    <definedName name="FINFPLI10">#REF!</definedName>
    <definedName name="FINFPLI11">#REF!</definedName>
    <definedName name="FINISH" localSheetId="12" hidden="1">{#N/A,#N/A,TRUE,"TOTAL DISTRIBUTION";#N/A,#N/A,TRUE,"SOUTH";#N/A,#N/A,TRUE,"NORTHEAST";#N/A,#N/A,TRUE,"WEST"}</definedName>
    <definedName name="FINISH" localSheetId="20" hidden="1">{#N/A,#N/A,TRUE,"TOTAL DISTRIBUTION";#N/A,#N/A,TRUE,"SOUTH";#N/A,#N/A,TRUE,"NORTHEAST";#N/A,#N/A,TRUE,"WEST"}</definedName>
    <definedName name="FINISH" hidden="1">{#N/A,#N/A,TRUE,"TOTAL DISTRIBUTION";#N/A,#N/A,TRUE,"SOUTH";#N/A,#N/A,TRUE,"NORTHEAST";#N/A,#N/A,TRUE,"WEST"}</definedName>
    <definedName name="FINOptions">"0,0,1,1,1,0,0,-1,0,0,2,0,"</definedName>
    <definedName name="Firm04">#REF!</definedName>
    <definedName name="FirmValue">#REF!</definedName>
    <definedName name="First_Day">1</definedName>
    <definedName name="First_Month">1</definedName>
    <definedName name="FIRSTRUN">#REF!</definedName>
    <definedName name="Fiscal">#REF!</definedName>
    <definedName name="fiscal2">#REF!</definedName>
    <definedName name="FiscalPE">#REF!</definedName>
    <definedName name="five" localSheetId="20">#REF!</definedName>
    <definedName name="FIVE">#N/A</definedName>
    <definedName name="five1">#REF!</definedName>
    <definedName name="fixed">#REF!</definedName>
    <definedName name="Fixed_Cost">#REF!</definedName>
    <definedName name="FJ">#REF!</definedName>
    <definedName name="FL_Tax_Rate">0</definedName>
    <definedName name="FLDENOM">#REF!</definedName>
    <definedName name="FLFACTOR">#REF!</definedName>
    <definedName name="FLHRS">#REF!</definedName>
    <definedName name="flkjew">#REF!</definedName>
    <definedName name="FLNUMER">#REF!</definedName>
    <definedName name="float">#REF!</definedName>
    <definedName name="FM">#REF!</definedName>
    <definedName name="FMTYP">"*STD"</definedName>
    <definedName name="FN2_">#REF!</definedName>
    <definedName name="FN3_">#REF!</definedName>
    <definedName name="FN4_">#REF!</definedName>
    <definedName name="FN5_">#REF!</definedName>
    <definedName name="FN6_">#REF!</definedName>
    <definedName name="Fnd_Qty_Conc" localSheetId="20">#REF!</definedName>
    <definedName name="Fnd_Qty_Conc">#REF!</definedName>
    <definedName name="Fnd_Qty_Excav" localSheetId="20">#REF!</definedName>
    <definedName name="Fnd_Qty_Excav">#REF!</definedName>
    <definedName name="Fnd_Qty_Slurry" localSheetId="20">#REF!</definedName>
    <definedName name="Fnd_Qty_Slurry">#REF!</definedName>
    <definedName name="FO_HOURS" localSheetId="20">#REF!</definedName>
    <definedName name="FO_HOURS">#N/A</definedName>
    <definedName name="FOOT">#N/A</definedName>
    <definedName name="Footnote">#REF!</definedName>
    <definedName name="Footnote__f">#REF!</definedName>
    <definedName name="Footnote_a">#REF!</definedName>
    <definedName name="Footnote1">#REF!</definedName>
    <definedName name="Footnote10">#REF!</definedName>
    <definedName name="footnote11">#REF!</definedName>
    <definedName name="footnote12">#REF!</definedName>
    <definedName name="footnote13">#REF!</definedName>
    <definedName name="Footnote14">#REF!</definedName>
    <definedName name="Footnote15">#REF!</definedName>
    <definedName name="Footnote2">#REF!</definedName>
    <definedName name="Footnote3">#REF!</definedName>
    <definedName name="Footnote4">#REF!</definedName>
    <definedName name="Footnote5">#REF!</definedName>
    <definedName name="Footnote6">#REF!</definedName>
    <definedName name="Footnote7">#REF!</definedName>
    <definedName name="Footnote8">#REF!</definedName>
    <definedName name="Footnote9">#REF!</definedName>
    <definedName name="Footnotes">#REF!</definedName>
    <definedName name="Ford.Verkf" localSheetId="12" hidden="1">{"Kontenverteilung",#N/A,FALSE,"H A Ü"}</definedName>
    <definedName name="Ford.Verkf" localSheetId="20" hidden="1">{"Kontenverteilung",#N/A,FALSE,"H A Ü"}</definedName>
    <definedName name="Ford.Verkf" hidden="1">{"Kontenverteilung",#N/A,FALSE,"H A Ü"}</definedName>
    <definedName name="ForderungenVerk" localSheetId="12" hidden="1">{"Alles",#N/A,FALSE,"H A Ü"}</definedName>
    <definedName name="ForderungenVerk" localSheetId="20" hidden="1">{"Alles",#N/A,FALSE,"H A Ü"}</definedName>
    <definedName name="ForderungenVerk" hidden="1">{"Alles",#N/A,FALSE,"H A Ü"}</definedName>
    <definedName name="forecast_print_range">#REF!</definedName>
    <definedName name="forecast_print_title">#REF!</definedName>
    <definedName name="ForeignProvince" localSheetId="20" hidden="1">#REF!</definedName>
    <definedName name="ForeignProvince" hidden="1">#REF!</definedName>
    <definedName name="foreytd">#REF!</definedName>
    <definedName name="foreytd2">#REF!</definedName>
    <definedName name="Form" localSheetId="20" hidden="1">#REF!</definedName>
    <definedName name="Form" hidden="1">#REF!</definedName>
    <definedName name="Format">#REF!</definedName>
    <definedName name="FormatColumn">#REF!</definedName>
    <definedName name="FormatMaster">#REF!</definedName>
    <definedName name="FormatMod.FormatMaster">#REF!</definedName>
    <definedName name="FormatRange">#REF!</definedName>
    <definedName name="FormatSelection">#REF!</definedName>
    <definedName name="formulas">#REF!</definedName>
    <definedName name="forney" localSheetId="12" hidden="1">{"Complete Budget",#N/A,FALSE,"Title";"Complete budget",#N/A,FALSE,"Accrual Summary";"Complete budget",#N/A,FALSE,"Accrual-Detail";"Complete budget",#N/A,FALSE,"Accrual-Captions";"Complete budget",#N/A,FALSE,"Accrual-GL Level";"Complete budget",#N/A,FALSE,"Cash Summary";"Complete budget",#N/A,FALSE,"Cash-Detail";"Complete budget",#N/A,FALSE,"Cash-Captions";"Complete budget",#N/A,FALSE,"Cash-GL Level";"Complete budget",#N/A,FALSE,"Production";"Complete budget",#N/A,FALSE,"5year support";"Complete budget",#N/A,FALSE,"Support";"Complete budget",#N/A,FALSE,"AvoidedCost";"Complete budget",#N/A,FALSE,"PowerPrices";"Complete budget",#N/A,FALSE,"GasPrices";"Complete budget",#N/A,FALSE,"Assumptions&amp;Notes";"Complete Budget",#N/A,FALSE,"Debt Covenants";"Complete Budget",#N/A,FALSE,"Accrual Analysis"}</definedName>
    <definedName name="forney" localSheetId="20" hidden="1">{"Complete Budget",#N/A,FALSE,"Title";"Complete budget",#N/A,FALSE,"Accrual Summary";"Complete budget",#N/A,FALSE,"Accrual-Detail";"Complete budget",#N/A,FALSE,"Accrual-Captions";"Complete budget",#N/A,FALSE,"Accrual-GL Level";"Complete budget",#N/A,FALSE,"Cash Summary";"Complete budget",#N/A,FALSE,"Cash-Detail";"Complete budget",#N/A,FALSE,"Cash-Captions";"Complete budget",#N/A,FALSE,"Cash-GL Level";"Complete budget",#N/A,FALSE,"Production";"Complete budget",#N/A,FALSE,"5year support";"Complete budget",#N/A,FALSE,"Support";"Complete budget",#N/A,FALSE,"AvoidedCost";"Complete budget",#N/A,FALSE,"PowerPrices";"Complete budget",#N/A,FALSE,"GasPrices";"Complete budget",#N/A,FALSE,"Assumptions&amp;Notes";"Complete Budget",#N/A,FALSE,"Debt Covenants";"Complete Budget",#N/A,FALSE,"Accrual Analysis"}</definedName>
    <definedName name="forney" hidden="1">{"Complete Budget",#N/A,FALSE,"Title";"Complete budget",#N/A,FALSE,"Accrual Summary";"Complete budget",#N/A,FALSE,"Accrual-Detail";"Complete budget",#N/A,FALSE,"Accrual-Captions";"Complete budget",#N/A,FALSE,"Accrual-GL Level";"Complete budget",#N/A,FALSE,"Cash Summary";"Complete budget",#N/A,FALSE,"Cash-Detail";"Complete budget",#N/A,FALSE,"Cash-Captions";"Complete budget",#N/A,FALSE,"Cash-GL Level";"Complete budget",#N/A,FALSE,"Production";"Complete budget",#N/A,FALSE,"5year support";"Complete budget",#N/A,FALSE,"Support";"Complete budget",#N/A,FALSE,"AvoidedCost";"Complete budget",#N/A,FALSE,"PowerPrices";"Complete budget",#N/A,FALSE,"GasPrices";"Complete budget",#N/A,FALSE,"Assumptions&amp;Notes";"Complete Budget",#N/A,FALSE,"Debt Covenants";"Complete Budget",#N/A,FALSE,"Accrual Analysis"}</definedName>
    <definedName name="Forney_Alloc">#REF!</definedName>
    <definedName name="forward">(1.1^0.25)</definedName>
    <definedName name="Fossil_BGS">#REF!</definedName>
    <definedName name="Fossil_Secur_Date">#REF!</definedName>
    <definedName name="Foundation">#REF!</definedName>
    <definedName name="Foundation_Base_Shape">#REF!</definedName>
    <definedName name="FoundationCY" localSheetId="20">#REF!</definedName>
    <definedName name="FoundationCY">#REF!</definedName>
    <definedName name="four" localSheetId="20">#REF!</definedName>
    <definedName name="FOUR">#N/A</definedName>
    <definedName name="fourteen">#REF!</definedName>
    <definedName name="fourteen1">#REF!</definedName>
    <definedName name="FOX">#REF!</definedName>
    <definedName name="fpl">#REF!</definedName>
    <definedName name="fpl12sec199">#REF!</definedName>
    <definedName name="fpl13sec199">#REF!</definedName>
    <definedName name="fpl14sec199">#REF!</definedName>
    <definedName name="fpl2009sec199">#REF!</definedName>
    <definedName name="fpl2010sec199">#REF!</definedName>
    <definedName name="fpl2011sec199">#REF!</definedName>
    <definedName name="FPLcut">#REF!</definedName>
    <definedName name="fpldebt">#REF!</definedName>
    <definedName name="fplds">#REF!</definedName>
    <definedName name="FPLE07STTX">#REF!</definedName>
    <definedName name="FPLE08STTX">#REF!</definedName>
    <definedName name="fple09sttx">#REF!</definedName>
    <definedName name="fple10sttx">#REF!</definedName>
    <definedName name="fple11sttx">#REF!</definedName>
    <definedName name="fple12sttx">#REF!</definedName>
    <definedName name="fple13sttx">#REF!</definedName>
    <definedName name="fple14sttx">#REF!</definedName>
    <definedName name="fple15sttx">#REF!</definedName>
    <definedName name="fplequity">#REF!</definedName>
    <definedName name="FPLETAXINC2012">#REF!</definedName>
    <definedName name="fplitxinc">#REF!</definedName>
    <definedName name="FPLPAIDS">#REF!</definedName>
    <definedName name="fplreport">#REF!,#REF!,#REF!,#REF!,#REF!,#REF!,#REF!,#REF!</definedName>
    <definedName name="FPLST07">#REF!</definedName>
    <definedName name="fplst08">#REF!</definedName>
    <definedName name="fplst09">#REF!</definedName>
    <definedName name="fplst10">#REF!</definedName>
    <definedName name="Fplst11">#REF!</definedName>
    <definedName name="fplst12">#REF!</definedName>
    <definedName name="fplst13">#REF!</definedName>
    <definedName name="fplst14">#REF!</definedName>
    <definedName name="fplst15">#REF!</definedName>
    <definedName name="fpltaxrate">#REF!</definedName>
    <definedName name="FPSC">#REF!</definedName>
    <definedName name="FPSCTAX">#REF!</definedName>
    <definedName name="FRED" hidden="1">{"SEP",#N/A,FALSE,"SEP"}</definedName>
    <definedName name="FRED2" hidden="1">{"SEP",#N/A,FALSE,"SEP"}</definedName>
    <definedName name="FRED3" hidden="1">{"SEP",#N/A,FALSE,"SEP"}</definedName>
    <definedName name="FreeCashFlow" localSheetId="20">#REF!</definedName>
    <definedName name="FreeCashFlow">#REF!</definedName>
    <definedName name="FREEDOM">#REF!</definedName>
    <definedName name="FreeSpeech_00">#REF!</definedName>
    <definedName name="FreeSpeech_01">#REF!</definedName>
    <definedName name="FreeSpeech_99">#REF!</definedName>
    <definedName name="FREIGHT">0.03</definedName>
    <definedName name="FreqSet">#REF!</definedName>
    <definedName name="Frequencies" localSheetId="12">{"Annual";"Semiannual";"Quarterly";"Monthly"}</definedName>
    <definedName name="Frequencies" localSheetId="20">{"Annual";"Semiannual";"Quarterly";"Monthly"}</definedName>
    <definedName name="Frequencies">{"Annual";"Semiannual";"Quarterly";"Monthly"}</definedName>
    <definedName name="FrequencyNormalize" localSheetId="12">{"Annual","Annual",1;"Annually","Annual",1;1,"Annual",1;"Semiannual","Semiannual",2;"Semiannually","Semiannual",2;2,"Semiannual",2;"Quarterly","Quarterly",4;4,"Quarterly",4;"Monthly","Monthly",12;12,"Monthly",12}</definedName>
    <definedName name="FrequencyNormalize" localSheetId="20">{"Annual","Annual",1;"Annually","Annual",1;1,"Annual",1;"Semiannual","Semiannual",2;"Semiannually","Semiannual",2;2,"Semiannual",2;"Quarterly","Quarterly",4;4,"Quarterly",4;"Monthly","Monthly",12;12,"Monthly",12}</definedName>
    <definedName name="FrequencyNormalize">{"Annual","Annual",1;"Annually","Annual",1;1,"Annual",1;"Semiannual","Semiannual",2;"Semiannually","Semiannual",2;2,"Semiannual",2;"Quarterly","Quarterly",4;4,"Quarterly",4;"Monthly","Monthly",12;12,"Monthly",12}</definedName>
    <definedName name="FREV">#REF!</definedName>
    <definedName name="FRINGE">#REF!</definedName>
    <definedName name="Front_page" localSheetId="20">#REF!</definedName>
    <definedName name="Front_page">#REF!</definedName>
    <definedName name="fs">#REF!</definedName>
    <definedName name="FSALLOC">#REF!</definedName>
    <definedName name="FSTD">#REF!</definedName>
    <definedName name="FTR" localSheetId="20">#REF!</definedName>
    <definedName name="FTR">#N/A</definedName>
    <definedName name="fuckyou" hidden="1">{"1999 Cash Budget",#N/A,FALSE,"99 Cash";"1999 Cash Budget YTD",#N/A,FALSE,"99 Cash";"1999 Cash Actual/Forcast",#N/A,FALSE,"99 Cash";"1999 Cash Actual/Forcast YTD",#N/A,FALSE,"99 Cash"}</definedName>
    <definedName name="fuel" localSheetId="20">#REF!</definedName>
    <definedName name="FUEL">#N/A</definedName>
    <definedName name="Fuel_Forecast">#REF!</definedName>
    <definedName name="fuel_passed" localSheetId="20">#REF!</definedName>
    <definedName name="fuel_passed">#N/A</definedName>
    <definedName name="fuel08">#REF!</definedName>
    <definedName name="FUN">#REF!</definedName>
    <definedName name="FUNCOV">#REF!</definedName>
    <definedName name="FunctionName">#REF!</definedName>
    <definedName name="FunctionNameOut">#REF!</definedName>
    <definedName name="FUND">#REF!</definedName>
    <definedName name="FundsFromOperations">#REF!</definedName>
    <definedName name="FUNSTD">#REF!</definedName>
    <definedName name="fvdsvdsfv">#REF!</definedName>
    <definedName name="fw"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fw"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fw"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FX">#REF!</definedName>
    <definedName name="FY">#REF!</definedName>
    <definedName name="g" localSheetId="12">#REF!</definedName>
    <definedName name="G" localSheetId="20">#REF!</definedName>
    <definedName name="g">#REF!</definedName>
    <definedName name="G_L">#REF!</definedName>
    <definedName name="GA" localSheetId="20">#REF!</definedName>
    <definedName name="GA">#N/A</definedName>
    <definedName name="GAAP_Other">#REF!</definedName>
    <definedName name="GADENOM">#REF!</definedName>
    <definedName name="GAFACTOR">#REF!</definedName>
    <definedName name="GAIN">#REF!</definedName>
    <definedName name="GALION" localSheetId="20">#REF!</definedName>
    <definedName name="GALION">#REF!</definedName>
    <definedName name="GANUMER">#REF!</definedName>
    <definedName name="garad">#REF!</definedName>
    <definedName name="GAS" localSheetId="20">#REF!</definedName>
    <definedName name="GAS">#REF!</definedName>
    <definedName name="gas_curve_for_extrapolation">#REF!</definedName>
    <definedName name="GAS_RATE" localSheetId="20">OFFSET(#REF!,3,IF(#REF!=1,#REF!,5*#REF!-4),20000,1)</definedName>
    <definedName name="GAS_RATE">OFFSET(#REF!,3,IF(#REF!=1,#REF!,5*#REF!-4),20000,1)</definedName>
    <definedName name="GasLiftSalesPrice">#REF!</definedName>
    <definedName name="GasNumberPrint">#REF!</definedName>
    <definedName name="GasPriceHeading">#REF!</definedName>
    <definedName name="GasPrices">#REF!</definedName>
    <definedName name="GC">#REF!</definedName>
    <definedName name="GCInputs1">#REF!</definedName>
    <definedName name="GCInputs2">#REF!</definedName>
    <definedName name="GCInputsRow1">#REF!</definedName>
    <definedName name="GCInputsRow2">#REF!</definedName>
    <definedName name="GCOutputs1">#REF!</definedName>
    <definedName name="GCOutputs2">#REF!</definedName>
    <definedName name="GCOutputsRow1">#REF!</definedName>
    <definedName name="GCOutputsRow2">#REF!</definedName>
    <definedName name="gdfg" localSheetId="12" hidden="1">{#N/A,#N/A,FALSE,"Cover";#N/A,#N/A,FALSE,"General Assumptions";#N/A,#N/A,FALSE,"Comments CCS";#N/A,#N/A,FALSE,"Comments CIG";#N/A,#N/A,FALSE,"Comments IDEN";#N/A,#N/A,FALSE,"BS CSS";#N/A,#N/A,FALSE,"BS CIG";#N/A,#N/A,FALSE,"BS IDEN";#N/A,#N/A,FALSE,"BS TOTAL";#N/A,#N/A,FALSE,"P&amp;L CSS";#N/A,#N/A,FALSE,"P&amp;L CIG";#N/A,#N/A,FALSE,"P&amp;L IDEN";#N/A,#N/A,FALSE,"P&amp;L TOTAL";#N/A,#N/A,FALSE,"Cash Flow CSS";#N/A,#N/A,FALSE,"Cash Flow CIG";#N/A,#N/A,FALSE,"Cash Flow IDEN";#N/A,#N/A,FALSE,"Cash Flow Total";#N/A,#N/A,FALSE,"MBR CSS";#N/A,#N/A,FALSE,"MBR CIG";#N/A,#N/A,FALSE,"MBR IDEN";#N/A,#N/A,FALSE,"MBR JAG PLANT";#N/A,#N/A,FALSE,"Headcount - CSS";#N/A,#N/A,FALSE,"Headcount - CIG";#N/A,#N/A,FALSE,"Headcount - IDEN";#N/A,#N/A,FALSE,"Headcount JAG PLANT";#N/A,#N/A,FALSE,"CSS MFG";#N/A,#N/A,FALSE,"CSS Distr ";#N/A,#N/A,FALSE,"CIG MFG";#N/A,#N/A,FALSE,"IDEN MFG";#N/A,#N/A,FALSE,"CSS Inventory";#N/A,#N/A,FALSE,"CIG Inventory";#N/A,#N/A,FALSE,"IDEN Inventory";#N/A,#N/A,FALSE,"Capital CSS";#N/A,#N/A,FALSE,"Capital CIG";#N/A,#N/A,FALSE,"Capital iDEN";#N/A,#N/A,FALSE,"BACK UP CORPORATE"}</definedName>
    <definedName name="gdfg" localSheetId="20" hidden="1">{#N/A,#N/A,FALSE,"Cover";#N/A,#N/A,FALSE,"General Assumptions";#N/A,#N/A,FALSE,"Comments CCS";#N/A,#N/A,FALSE,"Comments CIG";#N/A,#N/A,FALSE,"Comments IDEN";#N/A,#N/A,FALSE,"BS CSS";#N/A,#N/A,FALSE,"BS CIG";#N/A,#N/A,FALSE,"BS IDEN";#N/A,#N/A,FALSE,"BS TOTAL";#N/A,#N/A,FALSE,"P&amp;L CSS";#N/A,#N/A,FALSE,"P&amp;L CIG";#N/A,#N/A,FALSE,"P&amp;L IDEN";#N/A,#N/A,FALSE,"P&amp;L TOTAL";#N/A,#N/A,FALSE,"Cash Flow CSS";#N/A,#N/A,FALSE,"Cash Flow CIG";#N/A,#N/A,FALSE,"Cash Flow IDEN";#N/A,#N/A,FALSE,"Cash Flow Total";#N/A,#N/A,FALSE,"MBR CSS";#N/A,#N/A,FALSE,"MBR CIG";#N/A,#N/A,FALSE,"MBR IDEN";#N/A,#N/A,FALSE,"MBR JAG PLANT";#N/A,#N/A,FALSE,"Headcount - CSS";#N/A,#N/A,FALSE,"Headcount - CIG";#N/A,#N/A,FALSE,"Headcount - IDEN";#N/A,#N/A,FALSE,"Headcount JAG PLANT";#N/A,#N/A,FALSE,"CSS MFG";#N/A,#N/A,FALSE,"CSS Distr ";#N/A,#N/A,FALSE,"CIG MFG";#N/A,#N/A,FALSE,"IDEN MFG";#N/A,#N/A,FALSE,"CSS Inventory";#N/A,#N/A,FALSE,"CIG Inventory";#N/A,#N/A,FALSE,"IDEN Inventory";#N/A,#N/A,FALSE,"Capital CSS";#N/A,#N/A,FALSE,"Capital CIG";#N/A,#N/A,FALSE,"Capital iDEN";#N/A,#N/A,FALSE,"BACK UP CORPORATE"}</definedName>
    <definedName name="gdfg" hidden="1">{#N/A,#N/A,FALSE,"Cover";#N/A,#N/A,FALSE,"General Assumptions";#N/A,#N/A,FALSE,"Comments CCS";#N/A,#N/A,FALSE,"Comments CIG";#N/A,#N/A,FALSE,"Comments IDEN";#N/A,#N/A,FALSE,"BS CSS";#N/A,#N/A,FALSE,"BS CIG";#N/A,#N/A,FALSE,"BS IDEN";#N/A,#N/A,FALSE,"BS TOTAL";#N/A,#N/A,FALSE,"P&amp;L CSS";#N/A,#N/A,FALSE,"P&amp;L CIG";#N/A,#N/A,FALSE,"P&amp;L IDEN";#N/A,#N/A,FALSE,"P&amp;L TOTAL";#N/A,#N/A,FALSE,"Cash Flow CSS";#N/A,#N/A,FALSE,"Cash Flow CIG";#N/A,#N/A,FALSE,"Cash Flow IDEN";#N/A,#N/A,FALSE,"Cash Flow Total";#N/A,#N/A,FALSE,"MBR CSS";#N/A,#N/A,FALSE,"MBR CIG";#N/A,#N/A,FALSE,"MBR IDEN";#N/A,#N/A,FALSE,"MBR JAG PLANT";#N/A,#N/A,FALSE,"Headcount - CSS";#N/A,#N/A,FALSE,"Headcount - CIG";#N/A,#N/A,FALSE,"Headcount - IDEN";#N/A,#N/A,FALSE,"Headcount JAG PLANT";#N/A,#N/A,FALSE,"CSS MFG";#N/A,#N/A,FALSE,"CSS Distr ";#N/A,#N/A,FALSE,"CIG MFG";#N/A,#N/A,FALSE,"IDEN MFG";#N/A,#N/A,FALSE,"CSS Inventory";#N/A,#N/A,FALSE,"CIG Inventory";#N/A,#N/A,FALSE,"IDEN Inventory";#N/A,#N/A,FALSE,"Capital CSS";#N/A,#N/A,FALSE,"Capital CIG";#N/A,#N/A,FALSE,"Capital iDEN";#N/A,#N/A,FALSE,"BACK UP CORPORATE"}</definedName>
    <definedName name="GDP">#REF!</definedName>
    <definedName name="GDPVSMEDIA">#REF!</definedName>
    <definedName name="GDR">#REF!</definedName>
    <definedName name="GDX">#REF!</definedName>
    <definedName name="GDX_TD">#REF!</definedName>
    <definedName name="Gefor" localSheetId="20">#REF!</definedName>
    <definedName name="Gefor">#N/A</definedName>
    <definedName name="GEN">#REF!</definedName>
    <definedName name="GEN1B">#REF!</definedName>
    <definedName name="GEN3B">#REF!</definedName>
    <definedName name="GENERAL_INSTRUCTIONS_AND_RECOMMENDED_WORK_STEPS" localSheetId="20">#REF!</definedName>
    <definedName name="GENERAL_INSTRUCTIONS_AND_RECOMMENDED_WORK_STEPS">#REF!</definedName>
    <definedName name="generation">#REF!</definedName>
    <definedName name="GenLedger">#REF!</definedName>
    <definedName name="GENOA" localSheetId="20">#REF!</definedName>
    <definedName name="GENOA">#REF!</definedName>
    <definedName name="GENOA_NORTH" localSheetId="20">#REF!</definedName>
    <definedName name="GENOA_NORTH">#REF!</definedName>
    <definedName name="GENOA_SOUTH" localSheetId="20">#REF!</definedName>
    <definedName name="GENOA_SOUTH">#REF!</definedName>
    <definedName name="GenStepUpXfmr">#REF!</definedName>
    <definedName name="geobalance">#REF!</definedName>
    <definedName name="GeoTech">#REF!</definedName>
    <definedName name="GES">#REF!</definedName>
    <definedName name="gg" localSheetId="12" hidden="1">{"Saldenliste",#N/A,FALSE,"H A Ü"}</definedName>
    <definedName name="gg" localSheetId="20" hidden="1">{"Saldenliste",#N/A,FALSE,"H A Ü"}</definedName>
    <definedName name="gg" hidden="1">{"Saldenliste",#N/A,FALSE,"H A Ü"}</definedName>
    <definedName name="ggg" localSheetId="12"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ggg" localSheetId="20"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ggg"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gggggggggg" localSheetId="12" hidden="1">{#N/A,#N/A,FALSE,"Aging Summary";#N/A,#N/A,FALSE,"Ratio Analysis";#N/A,#N/A,FALSE,"Test 120 Day Accts";#N/A,#N/A,FALSE,"Tickmarks"}</definedName>
    <definedName name="gggggggggg" localSheetId="20" hidden="1">{#N/A,#N/A,FALSE,"Aging Summary";#N/A,#N/A,FALSE,"Ratio Analysis";#N/A,#N/A,FALSE,"Test 120 Day Accts";#N/A,#N/A,FALSE,"Tickmarks"}</definedName>
    <definedName name="gggggggggg" hidden="1">{#N/A,#N/A,FALSE,"Aging Summary";#N/A,#N/A,FALSE,"Ratio Analysis";#N/A,#N/A,FALSE,"Test 120 Day Accts";#N/A,#N/A,FALSE,"Tickmarks"}</definedName>
    <definedName name="gh" localSheetId="12" hidden="1">{"view1",#N/A,FALSE,"ON AIR"}</definedName>
    <definedName name="gh" localSheetId="20" hidden="1">{"view1",#N/A,FALSE,"ON AIR"}</definedName>
    <definedName name="gh" hidden="1">{"view1",#N/A,FALSE,"ON AIR"}</definedName>
    <definedName name="GH_Royalty">#REF!</definedName>
    <definedName name="GH_Share_of_Equity">#REF!</definedName>
    <definedName name="GHP_B2Tax" localSheetId="20">#REF!</definedName>
    <definedName name="GHP_B2Tax">#REF!</definedName>
    <definedName name="GHP_B2TAX_Forecast" localSheetId="20">#REF!</definedName>
    <definedName name="GHP_B2TAX_Forecast">#REF!</definedName>
    <definedName name="GHP_Combined_Rate">#REF!</definedName>
    <definedName name="GHP_ETR_Net_TEO">#REF!</definedName>
    <definedName name="GHP_FBOS">#REF!</definedName>
    <definedName name="GHP_Federal_FBOS">#REF!</definedName>
    <definedName name="GHP_Gross_Up">#REF!</definedName>
    <definedName name="GHP_PTBI" localSheetId="20">#REF!</definedName>
    <definedName name="GHP_PTBI">#REF!</definedName>
    <definedName name="GHP_SBOF">#REF!</definedName>
    <definedName name="GHP_State_Rate">#REF!</definedName>
    <definedName name="GHP_Trial_Balance" localSheetId="20">#REF!</definedName>
    <definedName name="GHP_Trial_Balance">#REF!</definedName>
    <definedName name="ghr" localSheetId="12" hidden="1">{#N/A,#N/A,FALSE,"Ratios - Medallion Class A";#N/A,#N/A,FALSE,"Ratios - Medallion Class B";#N/A,#N/A,FALSE,"Share Proof - Medallion A";#N/A,#N/A,FALSE,"Share Proof - Medallion B";#N/A,#N/A,FALSE,"Per Share-Medallion A";#N/A,#N/A,FALSE,"Per Share-Medallion B"}</definedName>
    <definedName name="ghr" localSheetId="20" hidden="1">{#N/A,#N/A,FALSE,"Ratios - Medallion Class A";#N/A,#N/A,FALSE,"Ratios - Medallion Class B";#N/A,#N/A,FALSE,"Share Proof - Medallion A";#N/A,#N/A,FALSE,"Share Proof - Medallion B";#N/A,#N/A,FALSE,"Per Share-Medallion A";#N/A,#N/A,FALSE,"Per Share-Medallion B"}</definedName>
    <definedName name="ghr" hidden="1">{#N/A,#N/A,FALSE,"Ratios - Medallion Class A";#N/A,#N/A,FALSE,"Ratios - Medallion Class B";#N/A,#N/A,FALSE,"Share Proof - Medallion A";#N/A,#N/A,FALSE,"Share Proof - Medallion B";#N/A,#N/A,FALSE,"Per Share-Medallion A";#N/A,#N/A,FALSE,"Per Share-Medallion B"}</definedName>
    <definedName name="gIsBlank" localSheetId="12" hidden="1">ISBLANK(gIsRef)</definedName>
    <definedName name="gIsBlank" localSheetId="20" hidden="1">ISBLANK(gIsRef)</definedName>
    <definedName name="gIsBlank" hidden="1">ISBLANK(gIsRef)</definedName>
    <definedName name="gIsError" localSheetId="12" hidden="1">ISERROR(gIsRef)</definedName>
    <definedName name="gIsError" localSheetId="20" hidden="1">ISERROR(gIsRef)</definedName>
    <definedName name="gIsError" hidden="1">ISERROR(gIsRef)</definedName>
    <definedName name="gIsInPrintArea" localSheetId="12" hidden="1">NOT(ISERROR(gIsRef !Print_Area))</definedName>
    <definedName name="gIsInPrintArea" localSheetId="20" hidden="1">NOT(ISERROR([0]!gIsRef !Print_Area))</definedName>
    <definedName name="gIsInPrintArea" hidden="1">NOT(ISERROR(gIsRef !Print_Area))</definedName>
    <definedName name="gIsInPrintTitles" localSheetId="12" hidden="1">NOT(ISERROR(gIsRef !Print_Titles))</definedName>
    <definedName name="gIsInPrintTitles" localSheetId="20" hidden="1">NOT(ISERROR([0]!gIsRef !Print_Titles))</definedName>
    <definedName name="gIsInPrintTitles" hidden="1">NOT(ISERROR(gIsRef !Print_Titles))</definedName>
    <definedName name="gIsNumber" localSheetId="12" hidden="1">ISNUMBER(gIsRef)</definedName>
    <definedName name="gIsNumber" localSheetId="20" hidden="1">ISNUMBER(gIsRef)</definedName>
    <definedName name="gIsNumber" hidden="1">ISNUMBER(gIsRef)</definedName>
    <definedName name="gIsPreviousSheet" localSheetId="12" hidden="1">PrevShtCellValue(gIsRef)&lt;&gt;gIsRef</definedName>
    <definedName name="gIsPreviousSheet" localSheetId="20" hidden="1">PrevShtCellValue([0]!gIsRef)&lt;&gt;[0]!gIsRef</definedName>
    <definedName name="gIsPreviousSheet" hidden="1">PrevShtCellValue(gIsRef)&lt;&gt;gIsRef</definedName>
    <definedName name="gIsRef" hidden="1">INDIRECT("rc",FALSE)</definedName>
    <definedName name="gIsText" localSheetId="12" hidden="1">ISTEXT(gIsRef)</definedName>
    <definedName name="gIsText" localSheetId="20" hidden="1">ISTEXT(gIsRef)</definedName>
    <definedName name="gIsText" hidden="1">ISTEXT(gIsRef)</definedName>
    <definedName name="gita" localSheetId="12" hidden="1">{#N/A,#N/A,FALSE,"O&amp;M by processes";#N/A,#N/A,FALSE,"Elec Act vs Bud";#N/A,#N/A,FALSE,"G&amp;A";#N/A,#N/A,FALSE,"BGS";#N/A,#N/A,FALSE,"Res Cost"}</definedName>
    <definedName name="gita" localSheetId="15" hidden="1">{#N/A,#N/A,FALSE,"O&amp;M by processes";#N/A,#N/A,FALSE,"Elec Act vs Bud";#N/A,#N/A,FALSE,"G&amp;A";#N/A,#N/A,FALSE,"BGS";#N/A,#N/A,FALSE,"Res Cost"}</definedName>
    <definedName name="gita" localSheetId="20" hidden="1">{#N/A,#N/A,FALSE,"O&amp;M by processes";#N/A,#N/A,FALSE,"Elec Act vs Bud";#N/A,#N/A,FALSE,"G&amp;A";#N/A,#N/A,FALSE,"BGS";#N/A,#N/A,FALSE,"Res Cost"}</definedName>
    <definedName name="gita" hidden="1">{#N/A,#N/A,FALSE,"O&amp;M by processes";#N/A,#N/A,FALSE,"Elec Act vs Bud";#N/A,#N/A,FALSE,"G&amp;A";#N/A,#N/A,FALSE,"BGS";#N/A,#N/A,FALSE,"Res Cost"}</definedName>
    <definedName name="gitah" localSheetId="12" hidden="1">{#N/A,#N/A,FALSE,"O&amp;M by processes";#N/A,#N/A,FALSE,"Elec Act vs Bud";#N/A,#N/A,FALSE,"G&amp;A";#N/A,#N/A,FALSE,"BGS";#N/A,#N/A,FALSE,"Res Cost"}</definedName>
    <definedName name="gitah" localSheetId="15" hidden="1">{#N/A,#N/A,FALSE,"O&amp;M by processes";#N/A,#N/A,FALSE,"Elec Act vs Bud";#N/A,#N/A,FALSE,"G&amp;A";#N/A,#N/A,FALSE,"BGS";#N/A,#N/A,FALSE,"Res Cost"}</definedName>
    <definedName name="gitah" localSheetId="20" hidden="1">{#N/A,#N/A,FALSE,"O&amp;M by processes";#N/A,#N/A,FALSE,"Elec Act vs Bud";#N/A,#N/A,FALSE,"G&amp;A";#N/A,#N/A,FALSE,"BGS";#N/A,#N/A,FALSE,"Res Cost"}</definedName>
    <definedName name="gitah" hidden="1">{#N/A,#N/A,FALSE,"O&amp;M by processes";#N/A,#N/A,FALSE,"Elec Act vs Bud";#N/A,#N/A,FALSE,"G&amp;A";#N/A,#N/A,FALSE,"BGS";#N/A,#N/A,FALSE,"Res Cost"}</definedName>
    <definedName name="GJC_03">#REF!</definedName>
    <definedName name="GJC_04">#REF!</definedName>
    <definedName name="GJC_09">#REF!</definedName>
    <definedName name="GLACCT">#REF!</definedName>
    <definedName name="GLH_B2Tax">#REF!</definedName>
    <definedName name="GLH_B2Tax_Forecast">#REF!</definedName>
    <definedName name="GLH_Combined_Rate">#REF!</definedName>
    <definedName name="GLH_ETR_Net_TEO">#REF!</definedName>
    <definedName name="GLH_FBOS">#REF!</definedName>
    <definedName name="GLH_Federal_FBOS">#REF!</definedName>
    <definedName name="GLH_Gross_Up">#REF!</definedName>
    <definedName name="GLH_PTBI" localSheetId="20">#REF!</definedName>
    <definedName name="GLH_PTBI">#REF!</definedName>
    <definedName name="GLH_SBOF">#REF!</definedName>
    <definedName name="GLH_State_Rate">#REF!</definedName>
    <definedName name="GLW_B2Tax_Forecast">#REF!</definedName>
    <definedName name="GLW_Combined_Rate">#REF!</definedName>
    <definedName name="GLW_FBOS">#REF!</definedName>
    <definedName name="GLW_Federal_FBOS">#REF!</definedName>
    <definedName name="GLW_Gross_Up">#REF!</definedName>
    <definedName name="GLW_SBOF">#REF!</definedName>
    <definedName name="GLW_State_Rate">#REF!</definedName>
    <definedName name="GoAssetChart">#REF!</definedName>
    <definedName name="GoBack">#REF!</definedName>
    <definedName name="GoBalanceSheet">#REF!</definedName>
    <definedName name="GoCashFlow">#REF!</definedName>
    <definedName name="GOCOM">#REF!</definedName>
    <definedName name="GOD" localSheetId="12" hidden="1">{#N/A,#N/A,TRUE,"Facility-Input";#N/A,#N/A,TRUE,"Graphs";#N/A,#N/A,TRUE,"TOTAL"}</definedName>
    <definedName name="GOD" localSheetId="20" hidden="1">{#N/A,#N/A,TRUE,"Facility-Input";#N/A,#N/A,TRUE,"Graphs";#N/A,#N/A,TRUE,"TOTAL"}</definedName>
    <definedName name="GOD" hidden="1">{#N/A,#N/A,TRUE,"Facility-Input";#N/A,#N/A,TRUE,"Graphs";#N/A,#N/A,TRUE,"TOTAL"}</definedName>
    <definedName name="GoData">#REF!</definedName>
    <definedName name="GoIncomeChart">#REF!</definedName>
    <definedName name="golly" localSheetId="12" hidden="1">{#N/A,#N/A,TRUE,"Facility-Input";#N/A,#N/A,TRUE,"Graphs";#N/A,#N/A,TRUE,"TOTAL"}</definedName>
    <definedName name="golly" localSheetId="20" hidden="1">{#N/A,#N/A,TRUE,"Facility-Input";#N/A,#N/A,TRUE,"Graphs";#N/A,#N/A,TRUE,"TOTAL"}</definedName>
    <definedName name="golly" hidden="1">{#N/A,#N/A,TRUE,"Facility-Input";#N/A,#N/A,TRUE,"Graphs";#N/A,#N/A,TRUE,"TOTAL"}</definedName>
    <definedName name="GOODBYE" localSheetId="12" hidden="1">{#N/A,#N/A,TRUE,"Facility-Input";#N/A,#N/A,TRUE,"Graphs";#N/A,#N/A,TRUE,"TOTAL"}</definedName>
    <definedName name="GOODBYE" localSheetId="20" hidden="1">{#N/A,#N/A,TRUE,"Facility-Input";#N/A,#N/A,TRUE,"Graphs";#N/A,#N/A,TRUE,"TOTAL"}</definedName>
    <definedName name="GOODBYE" hidden="1">{#N/A,#N/A,TRUE,"Facility-Input";#N/A,#N/A,TRUE,"Graphs";#N/A,#N/A,TRUE,"TOTAL"}</definedName>
    <definedName name="Goodwill" localSheetId="20">#REF!</definedName>
    <definedName name="goodwill">#REF!</definedName>
    <definedName name="GoToEnd">#REF!</definedName>
    <definedName name="GOverride">#REF!</definedName>
    <definedName name="GP" localSheetId="20">#REF!</definedName>
    <definedName name="GP">#REF!</definedName>
    <definedName name="GPLT">#REF!</definedName>
    <definedName name="GPOWER" localSheetId="20">#REF!</definedName>
    <definedName name="GPOWER">#N/A</definedName>
    <definedName name="GR">#REF!</definedName>
    <definedName name="gr_power" localSheetId="20">#REF!</definedName>
    <definedName name="gr_power">#N/A</definedName>
    <definedName name="GRAFTON">#REF!</definedName>
    <definedName name="Graph">#REF!,#REF!,#REF!,#REF!</definedName>
    <definedName name="GraphbuildingMod.ChangeTicker">#REF!</definedName>
    <definedName name="GraphbuildingMod.editgraph">#REF!</definedName>
    <definedName name="GraphbuildingMod.ExportData">#REF!</definedName>
    <definedName name="GraphbuildingMod.LayoutSet">#REF!</definedName>
    <definedName name="GraphbuildingMod.PasteGraph">#REF!</definedName>
    <definedName name="GraphbuildingMod.PrintPreview">#REF!</definedName>
    <definedName name="GraphbuildingMod.ShowData">#REF!</definedName>
    <definedName name="GraphbuildingMod.ShowGraph">#REF!</definedName>
    <definedName name="GraphCompBuild">#REF!</definedName>
    <definedName name="Graphexitmsg">#REF!</definedName>
    <definedName name="GraphIntroMod.exitmsg">#REF!</definedName>
    <definedName name="GraphIntroMod.Graphexitmsg">#REF!</definedName>
    <definedName name="GRAPHS">#REF!</definedName>
    <definedName name="Gravel">#REF!</definedName>
    <definedName name="GRAY">#REF!</definedName>
    <definedName name="GRC_Cost">#REF!</definedName>
    <definedName name="Grd_Pt_Coll_Space" localSheetId="20">#REF!</definedName>
    <definedName name="Grd_Pt_Coll_Space">#REF!</definedName>
    <definedName name="green_table" localSheetId="20">#REF!</definedName>
    <definedName name="green_table">#REF!</definedName>
    <definedName name="greq">#REF!</definedName>
    <definedName name="gross_debt">#REF!</definedName>
    <definedName name="gross_output" localSheetId="20">#REF!</definedName>
    <definedName name="gross_output">#REF!</definedName>
    <definedName name="GrossMargin">#REF!</definedName>
    <definedName name="GrossProfit">#REF!</definedName>
    <definedName name="group">#REF!</definedName>
    <definedName name="groupdebt">#REF!</definedName>
    <definedName name="Grove_City" localSheetId="20">#REF!</definedName>
    <definedName name="Grove_City">#REF!</definedName>
    <definedName name="GROW">#REF!</definedName>
    <definedName name="Growth">#REF!</definedName>
    <definedName name="GRP">#REF!</definedName>
    <definedName name="grp_Env">#REF!</definedName>
    <definedName name="grp_NonOP">#REF!</definedName>
    <definedName name="grp_Prod">#REF!</definedName>
    <definedName name="grp_SiteGA">#REF!</definedName>
    <definedName name="Grp1Comp1">#REF!</definedName>
    <definedName name="Grp1Comp2">#REF!</definedName>
    <definedName name="Grp1Comp3">#REF!</definedName>
    <definedName name="Grp2Comp1">#REF!</definedName>
    <definedName name="Grp2Comp2">#REF!</definedName>
    <definedName name="Grp2Comp3">#REF!</definedName>
    <definedName name="Grp2Comp4">#REF!</definedName>
    <definedName name="Grp3Comp1">#REF!</definedName>
    <definedName name="Grp3Comp2">#REF!</definedName>
    <definedName name="Grp3Comp3">#REF!</definedName>
    <definedName name="GRPCALC">#REF!</definedName>
    <definedName name="GrphDataTbl06">#REF!</definedName>
    <definedName name="GrphDataTbl07">#REF!</definedName>
    <definedName name="GRPTI">#REF!</definedName>
    <definedName name="Grwthcbl18">#REF!</definedName>
    <definedName name="GrwthofCableAdvertisin">#REF!</definedName>
    <definedName name="GrwthofCableAdvertising">#REF!</definedName>
    <definedName name="GS_CIQ_6_4_UPGRADED">"GS_CIQ_6_4_UPGRADED"</definedName>
    <definedName name="gsCapacity_rate">#REF!</definedName>
    <definedName name="gsdagas" localSheetId="12" hidden="1">{#N/A,#N/A,FALSE,"BS_CORPORATE"}</definedName>
    <definedName name="gsdagas" localSheetId="20" hidden="1">{#N/A,#N/A,FALSE,"BS_CORPORATE"}</definedName>
    <definedName name="gsdagas" hidden="1">{#N/A,#N/A,FALSE,"BS_CORPORATE"}</definedName>
    <definedName name="GSOF" localSheetId="20">#REF!</definedName>
    <definedName name="GSOF">#N/A</definedName>
    <definedName name="GST">#REF!</definedName>
    <definedName name="GSTD">#REF!</definedName>
    <definedName name="GTcommodityCor">#REF!</definedName>
    <definedName name="GTFUEL" localSheetId="20">#REF!</definedName>
    <definedName name="GTFUEL">#N/A</definedName>
    <definedName name="GTHR" localSheetId="20">#REF!</definedName>
    <definedName name="GTHR">#N/A</definedName>
    <definedName name="GTPOWER" localSheetId="20">#REF!</definedName>
    <definedName name="GTPOWER">#N/A</definedName>
    <definedName name="GUPTC">#REF!</definedName>
    <definedName name="GUY">#REF!</definedName>
    <definedName name="H">#REF!</definedName>
    <definedName name="h2_alloc" localSheetId="20">#REF!</definedName>
    <definedName name="h2_alloc">#N/A</definedName>
    <definedName name="h2_merchant" localSheetId="20">#REF!</definedName>
    <definedName name="h2_merchant">#N/A</definedName>
    <definedName name="h2_prod" localSheetId="20">#REF!</definedName>
    <definedName name="h2_prod">#N/A</definedName>
    <definedName name="h2_top" localSheetId="20">#REF!</definedName>
    <definedName name="h2_top">#N/A</definedName>
    <definedName name="H2O">#REF!</definedName>
    <definedName name="hafdhert" hidden="1">{"SEP",#N/A,FALSE,"SEP"}</definedName>
    <definedName name="haha" localSheetId="12" hidden="1">{"OMPA_FAC",#N/A,FALSE,"OMPA FAC"}</definedName>
    <definedName name="haha" localSheetId="20" hidden="1">{"OMPA_FAC",#N/A,FALSE,"OMPA FAC"}</definedName>
    <definedName name="haha" hidden="1">{"OMPA_FAC",#N/A,FALSE,"OMPA FAC"}</definedName>
    <definedName name="Haircut">#REF!</definedName>
    <definedName name="hallo" localSheetId="12" hidden="1">{"Kontenverteilung",#N/A,FALSE,"H A Ü"}</definedName>
    <definedName name="hallo" localSheetId="20" hidden="1">{"Kontenverteilung",#N/A,FALSE,"H A Ü"}</definedName>
    <definedName name="hallo" hidden="1">{"Kontenverteilung",#N/A,FALSE,"H A Ü"}</definedName>
    <definedName name="hangzhou" localSheetId="12"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hangzhou" localSheetId="20"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hangzhou"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hans1">#REF!</definedName>
    <definedName name="hans2">#REF!</definedName>
    <definedName name="hans3">#REF!</definedName>
    <definedName name="hans4">#REF!</definedName>
    <definedName name="hans5">#REF!</definedName>
    <definedName name="hashasdhhs" hidden="1">{"1999 Cash Budget",#N/A,FALSE,"99 Cash";"1999 Cash Budget YTD",#N/A,FALSE,"99 Cash";"1999 Cash Actual/Forcast",#N/A,FALSE,"99 Cash";"1999 Cash Actual/Forcast YTD",#N/A,FALSE,"99 Cash"}</definedName>
    <definedName name="HASKINS" localSheetId="20">#REF!</definedName>
    <definedName name="HASKINS">#REF!</definedName>
    <definedName name="hatrf" hidden="1">{"SEP",#N/A,FALSE,"SEP"}</definedName>
    <definedName name="HB" localSheetId="20">#REF!</definedName>
    <definedName name="HB">#N/A</definedName>
    <definedName name="HB_2" localSheetId="20">#REF!</definedName>
    <definedName name="HB_2">#N/A</definedName>
    <definedName name="HBOPenBase">#REF!</definedName>
    <definedName name="HBOPenWorst">#REF!</definedName>
    <definedName name="HCALLOC">#REF!</definedName>
    <definedName name="HCP">#REF!</definedName>
    <definedName name="HCTextLen" localSheetId="20">#REF!</definedName>
    <definedName name="HCTextLen">#REF!</definedName>
    <definedName name="hd" localSheetId="12" hidden="1">{#N/A,#N/A,FALSE,"Aging Summary";#N/A,#N/A,FALSE,"Ratio Analysis";#N/A,#N/A,FALSE,"Test 120 Day Accts";#N/A,#N/A,FALSE,"Tickmarks"}</definedName>
    <definedName name="hd" localSheetId="20" hidden="1">{#N/A,#N/A,FALSE,"Aging Summary";#N/A,#N/A,FALSE,"Ratio Analysis";#N/A,#N/A,FALSE,"Test 120 Day Accts";#N/A,#N/A,FALSE,"Tickmarks"}</definedName>
    <definedName name="hd" hidden="1">{#N/A,#N/A,FALSE,"Aging Summary";#N/A,#N/A,FALSE,"Ratio Analysis";#N/A,#N/A,FALSE,"Test 120 Day Accts";#N/A,#N/A,FALSE,"Tickmarks"}</definedName>
    <definedName name="HDD">#REF!</definedName>
    <definedName name="HDLGSTI">#REF!</definedName>
    <definedName name="HdrDate">#REF!</definedName>
    <definedName name="he"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he"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he"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head">#REF!</definedName>
    <definedName name="head2">#REF!</definedName>
    <definedName name="HEADCOUNT">#REF!</definedName>
    <definedName name="Headcount_SPS"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Headcount_SPS"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Headcount_SPS"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Headcount_SPS_1"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Headcount_SPS_1"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Headcount_SPS_1"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Headcount_SPS_2"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Headcount_SPS_2"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Headcount_SPS_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Headcount_SPS_3"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Headcount_SPS_3"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Headcount_SPS_3"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Headcount_SPS_4"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Headcount_SPS_4"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Headcount_SPS_4"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Headcount_SPS_5"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Headcount_SPS_5"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Headcount_SPS_5"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Headcount_SPS_98"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Headcount_SPS_98"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Headcount_SPS_98"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Header">#REF!</definedName>
    <definedName name="Header_Row">ROW(#REF!)</definedName>
    <definedName name="Header1">#REF!</definedName>
    <definedName name="HeaderFormat">#REF!</definedName>
    <definedName name="HeaderRowOut">#REF!</definedName>
    <definedName name="HEADING">#REF!</definedName>
    <definedName name="Heatrate">#REF!</definedName>
    <definedName name="HELD">#REF!</definedName>
    <definedName name="hello"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hello"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hello"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hello_"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hello_"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hello_"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help">#REF!</definedName>
    <definedName name="HelpTest">#REF!</definedName>
    <definedName name="henryhub">#REF!</definedName>
    <definedName name="Herc_00">#REF!</definedName>
    <definedName name="Herc_01">#REF!</definedName>
    <definedName name="Herc_98">#REF!</definedName>
    <definedName name="Herc_99">#REF!</definedName>
    <definedName name="hg" localSheetId="12" hidden="1">{#N/A,#N/A,FALSE,"MARKET"}</definedName>
    <definedName name="hg" localSheetId="20" hidden="1">{#N/A,#N/A,FALSE,"MARKET"}</definedName>
    <definedName name="hg" hidden="1">{#N/A,#N/A,FALSE,"MARKET"}</definedName>
    <definedName name="hhh" localSheetId="12" hidden="1">{"detail305",#N/A,FALSE,"BI-305"}</definedName>
    <definedName name="hhh" localSheetId="20" hidden="1">{"detail305",#N/A,FALSE,"BI-305"}</definedName>
    <definedName name="hhh" hidden="1">{"detail305",#N/A,FALSE,"BI-305"}</definedName>
    <definedName name="hi" localSheetId="12" hidden="1">{#N/A,#N/A,FALSE,"Aging Summary";#N/A,#N/A,FALSE,"Ratio Analysis";#N/A,#N/A,FALSE,"Test 120 Day Accts";#N/A,#N/A,FALSE,"Tickmarks"}</definedName>
    <definedName name="hi" localSheetId="20" hidden="1">{#N/A,#N/A,FALSE,"Aging Summary";#N/A,#N/A,FALSE,"Ratio Analysis";#N/A,#N/A,FALSE,"Test 120 Day Accts";#N/A,#N/A,FALSE,"Tickmarks"}</definedName>
    <definedName name="hi" hidden="1">{#N/A,#N/A,FALSE,"Aging Summary";#N/A,#N/A,FALSE,"Ratio Analysis";#N/A,#N/A,FALSE,"Test 120 Day Accts";#N/A,#N/A,FALSE,"Tickmarks"}</definedName>
    <definedName name="HIDENOM">#REF!</definedName>
    <definedName name="HIFACTOR">#REF!</definedName>
    <definedName name="high" localSheetId="12" hidden="1">{#N/A,#N/A,TRUE,"TOTAL DSBN";#N/A,#N/A,TRUE,"WEST";#N/A,#N/A,TRUE,"SOUTH";#N/A,#N/A,TRUE,"NORTHEAST"}</definedName>
    <definedName name="high" localSheetId="20" hidden="1">{#N/A,#N/A,TRUE,"TOTAL DSBN";#N/A,#N/A,TRUE,"WEST";#N/A,#N/A,TRUE,"SOUTH";#N/A,#N/A,TRUE,"NORTHEAST"}</definedName>
    <definedName name="high" hidden="1">{#N/A,#N/A,TRUE,"TOTAL DSBN";#N/A,#N/A,TRUE,"WEST";#N/A,#N/A,TRUE,"SOUTH";#N/A,#N/A,TRUE,"NORTHEAST"}</definedName>
    <definedName name="High_EBITDA_Exit_Multiple" localSheetId="20">#REF!</definedName>
    <definedName name="High_EBITDA_Exit_Multiple">#N/A</definedName>
    <definedName name="HighSum" localSheetId="12" hidden="1">{#N/A,#N/A,TRUE,"TOTAL DISTRIBUTION";#N/A,#N/A,TRUE,"SOUTH";#N/A,#N/A,TRUE,"NORTHEAST";#N/A,#N/A,TRUE,"WEST"}</definedName>
    <definedName name="HighSum" localSheetId="20" hidden="1">{#N/A,#N/A,TRUE,"TOTAL DISTRIBUTION";#N/A,#N/A,TRUE,"SOUTH";#N/A,#N/A,TRUE,"NORTHEAST";#N/A,#N/A,TRUE,"WEST"}</definedName>
    <definedName name="HighSum" hidden="1">{#N/A,#N/A,TRUE,"TOTAL DISTRIBUTION";#N/A,#N/A,TRUE,"SOUTH";#N/A,#N/A,TRUE,"NORTHEAST";#N/A,#N/A,TRUE,"WEST"}</definedName>
    <definedName name="HINUMER">#REF!</definedName>
    <definedName name="HistoDecimalSet">#REF!</definedName>
    <definedName name="HISTORICAL_YEAR_DATE">#REF!</definedName>
    <definedName name="HISTORICAL_YEAR_X">#REF!</definedName>
    <definedName name="History">#REF!</definedName>
    <definedName name="HKJHLKJHLKJH" hidden="1">{0;0;0;0;0;0;0;0;0;0;0;0;0;0;0;0;0;0;"__ [0]____EWC 43.5MW8oMtresc 3_25_02v2w_esc";0;0;0;0;0;0;0}</definedName>
    <definedName name="HLDGSCALC">#REF!</definedName>
    <definedName name="Hlf1973_98">#REF!</definedName>
    <definedName name="HlfHrCablePilots_2001">#REF!</definedName>
    <definedName name="HlfHrCablePiltos_2000">#REF!</definedName>
    <definedName name="HlfHrCablePiltos_99">#REF!</definedName>
    <definedName name="HlfHrPilots_1999">#REF!</definedName>
    <definedName name="HlfHrPilots_2000">#REF!</definedName>
    <definedName name="HlfHrPiltos_2001">#REF!</definedName>
    <definedName name="HlfPilots_98">#REF!</definedName>
    <definedName name="home" hidden="1">{2;#N/A;"R13C16:R17C16";#N/A;"R13C14:R17C15";FALSE;FALSE;FALSE;95;#N/A;#N/A;"R13C19";#N/A;FALSE;FALSE;FALSE;FALSE;#N/A;"";#N/A;FALSE;"";"";#N/A;#N/A;#N/A}</definedName>
    <definedName name="hongkong">#REF!</definedName>
    <definedName name="HONTSR">#REF!</definedName>
    <definedName name="HORIZON">#REF!</definedName>
    <definedName name="HOST_DEMAND" localSheetId="20">#REF!</definedName>
    <definedName name="HOST_DEMAND">#N/A</definedName>
    <definedName name="HOST_HOURS" localSheetId="20">#REF!</definedName>
    <definedName name="HOST_HOURS">#N/A</definedName>
    <definedName name="HOT_COLD_PKG">#REF!</definedName>
    <definedName name="HOTSU">#REF!</definedName>
    <definedName name="hourending" localSheetId="20">#REF!</definedName>
    <definedName name="hourending">#REF!</definedName>
    <definedName name="Hourly_Rate">#REF!</definedName>
    <definedName name="Hours">#REF!</definedName>
    <definedName name="Hours_Prep">#REF!</definedName>
    <definedName name="Hours_Review">#REF!</definedName>
    <definedName name="householdsdelivered">#REF!</definedName>
    <definedName name="HOUSERATEREV">#REF!</definedName>
    <definedName name="HOUSERATINGS">#REF!</definedName>
    <definedName name="HP">#REF!</definedName>
    <definedName name="HPNTSR">#REF!</definedName>
    <definedName name="HR">#REF!</definedName>
    <definedName name="HRS">#REF!</definedName>
    <definedName name="Hrsprmo">#REF!</definedName>
    <definedName name="HSC_Price">#REF!</definedName>
    <definedName name="hsn">#REF!</definedName>
    <definedName name="HspLogonApplication">"'CorpFin'"</definedName>
    <definedName name="HspLogonDomain">"'NA1'"</definedName>
    <definedName name="HspLogonServer">"'il06nssftt100'"</definedName>
    <definedName name="HspLogonUserName">"'EFIN47'"</definedName>
    <definedName name="HTML_CodePage" hidden="1">1252</definedName>
    <definedName name="HTML_Control" localSheetId="12" hidden="1">{"'W.W. Summary'!$A$1:$K$37"}</definedName>
    <definedName name="HTML_Control" localSheetId="20" hidden="1">{"'W.W. Summary'!$A$1:$K$37"}</definedName>
    <definedName name="HTML_Control" hidden="1">{"'W.W. Summary'!$A$1:$K$37"}</definedName>
    <definedName name="HTML_Control_1" localSheetId="12" hidden="1">{"'360068'!$A$1:$P$225"}</definedName>
    <definedName name="HTML_Control_1" localSheetId="20" hidden="1">{"'360068'!$A$1:$P$225"}</definedName>
    <definedName name="HTML_Control_1" hidden="1">{"'360068'!$A$1:$P$225"}</definedName>
    <definedName name="HTML_Control_2" localSheetId="12" hidden="1">{"'360068'!$A$1:$P$225"}</definedName>
    <definedName name="HTML_Control_2" localSheetId="20" hidden="1">{"'360068'!$A$1:$P$225"}</definedName>
    <definedName name="HTML_Control_2" hidden="1">{"'360068'!$A$1:$P$225"}</definedName>
    <definedName name="HTML_Control_3" localSheetId="12" hidden="1">{"'360068'!$A$1:$P$225"}</definedName>
    <definedName name="HTML_Control_3" localSheetId="20" hidden="1">{"'360068'!$A$1:$P$225"}</definedName>
    <definedName name="HTML_Control_3" hidden="1">{"'360068'!$A$1:$P$225"}</definedName>
    <definedName name="HTML_Control_4" localSheetId="12" hidden="1">{"'360068'!$A$1:$P$225"}</definedName>
    <definedName name="HTML_Control_4" localSheetId="20" hidden="1">{"'360068'!$A$1:$P$225"}</definedName>
    <definedName name="HTML_Control_4" hidden="1">{"'360068'!$A$1:$P$225"}</definedName>
    <definedName name="HTML_Control_454" localSheetId="12" hidden="1">{"'360068'!$A$1:$P$225"}</definedName>
    <definedName name="HTML_Control_454" localSheetId="20" hidden="1">{"'360068'!$A$1:$P$225"}</definedName>
    <definedName name="HTML_Control_454" hidden="1">{"'360068'!$A$1:$P$225"}</definedName>
    <definedName name="HTML_Control_5" localSheetId="12" hidden="1">{"'360068'!$A$1:$P$225"}</definedName>
    <definedName name="HTML_Control_5" localSheetId="20" hidden="1">{"'360068'!$A$1:$P$225"}</definedName>
    <definedName name="HTML_Control_5" hidden="1">{"'360068'!$A$1:$P$225"}</definedName>
    <definedName name="HTML_Control2" localSheetId="12" hidden="1">{"'W.W. Summary'!$A$1:$K$37"}</definedName>
    <definedName name="HTML_Control2" localSheetId="20" hidden="1">{"'W.W. Summary'!$A$1:$K$37"}</definedName>
    <definedName name="HTML_Control2" hidden="1">{"'W.W. Summary'!$A$1:$K$37"}</definedName>
    <definedName name="HTML_Description" hidden="1">""</definedName>
    <definedName name="HTML_Email" hidden="1">""</definedName>
    <definedName name="HTML_Header" hidden="1">"Finance"</definedName>
    <definedName name="HTML_LastUpdate" hidden="1">"2/3/98"</definedName>
    <definedName name="HTML_LineAfter" hidden="1">FALSE</definedName>
    <definedName name="HTML_LineBefore" hidden="1">FALSE</definedName>
    <definedName name="HTML_Name" hidden="1">"G14163"</definedName>
    <definedName name="HTML_OBDlg2" hidden="1">TRUE</definedName>
    <definedName name="HTML_OBDlg4" hidden="1">TRUE</definedName>
    <definedName name="HTML_OS" hidden="1">0</definedName>
    <definedName name="HTML_PathFile" hidden="1">"L:\RAPTOR\INET0198\SECTCOST\summ.htm"</definedName>
    <definedName name="HTML_Title" hidden="1">"SECTOR1"</definedName>
    <definedName name="HTML1_1" hidden="1">"[FCFF3]Sheet1!$A$1:$L$34"</definedName>
    <definedName name="HTML1_10" hidden="1">""</definedName>
    <definedName name="HTML1_11" hidden="1">1</definedName>
    <definedName name="HTML1_12" hidden="1">"Aswath:Adobe SiteMill™ 1.0.2:MyHomePage:FCFF3.html"</definedName>
    <definedName name="HTML1_2" hidden="1">1</definedName>
    <definedName name="HTML1_3" hidden="1">"FCFF3"</definedName>
    <definedName name="HTML1_4" hidden="1">"Three-Stage FCFF Model"</definedName>
    <definedName name="HTML1_5" hidden="1">""</definedName>
    <definedName name="HTML1_6" hidden="1">-4146</definedName>
    <definedName name="HTML1_7" hidden="1">-4146</definedName>
    <definedName name="HTML1_8" hidden="1">"10/22/96"</definedName>
    <definedName name="HTML1_9" hidden="1">"Aswath Damodaran"</definedName>
    <definedName name="HTMLCount" hidden="1">1</definedName>
    <definedName name="htrsth">#REF!</definedName>
    <definedName name="htyuj">#REF!</definedName>
    <definedName name="HUBBARD" localSheetId="20">#REF!</definedName>
    <definedName name="HUBBARD">#REF!</definedName>
    <definedName name="hukh" localSheetId="12" hidden="1">{#N/A,#N/A,FALSE,"P&amp;L";#N/A,#N/A,FALSE,"DL Worksheet";#N/A,#N/A,FALSE,"Ind. Cell";#N/A,#N/A,FALSE,"Capital";#N/A,#N/A,FALSE,"Tooling";#N/A,#N/A,FALSE,"LRP"}</definedName>
    <definedName name="hukh" localSheetId="20" hidden="1">{#N/A,#N/A,FALSE,"P&amp;L";#N/A,#N/A,FALSE,"DL Worksheet";#N/A,#N/A,FALSE,"Ind. Cell";#N/A,#N/A,FALSE,"Capital";#N/A,#N/A,FALSE,"Tooling";#N/A,#N/A,FALSE,"LRP"}</definedName>
    <definedName name="hukh" hidden="1">{#N/A,#N/A,FALSE,"P&amp;L";#N/A,#N/A,FALSE,"DL Worksheet";#N/A,#N/A,FALSE,"Ind. Cell";#N/A,#N/A,FALSE,"Capital";#N/A,#N/A,FALSE,"Tooling";#N/A,#N/A,FALSE,"LRP"}</definedName>
    <definedName name="HUNDRED">#REF!</definedName>
    <definedName name="Hurdle">#REF!</definedName>
    <definedName name="Hurdle_CF">#REF!</definedName>
    <definedName name="Hurdle_CF_Target">#REF!</definedName>
    <definedName name="Hurdle_Delta">#REF!</definedName>
    <definedName name="Hurdle_Rate">#REF!</definedName>
    <definedName name="Hurdle_Rate_Var">#REF!</definedName>
    <definedName name="HUT">#REF!</definedName>
    <definedName name="Hv_Column" localSheetId="20">#REF!</definedName>
    <definedName name="Hv_Column">#REF!</definedName>
    <definedName name="HV_Column_GenTie" localSheetId="20">#REF!</definedName>
    <definedName name="HV_Column_GenTie">#REF!</definedName>
    <definedName name="HV_LV" localSheetId="20">#REF!</definedName>
    <definedName name="HV_LV">#REF!</definedName>
    <definedName name="HW02AJE1">#REF!</definedName>
    <definedName name="HW02AJE2">#REF!</definedName>
    <definedName name="HW02AJE3">#REF!</definedName>
    <definedName name="HW02AJE4">#REF!</definedName>
    <definedName name="HW02AJE5">#REF!</definedName>
    <definedName name="HW02AJE6">#REF!</definedName>
    <definedName name="HW02AJE7">#REF!</definedName>
    <definedName name="HW02AJE8">#REF!</definedName>
    <definedName name="HWIndex">#REF!</definedName>
    <definedName name="hwpcoc">#REF!</definedName>
    <definedName name="hwpcoc2">#REF!</definedName>
    <definedName name="hyp8txinc">#REF!</definedName>
    <definedName name="hyp9txinc">#REF!</definedName>
    <definedName name="Hypothèses_et_rendements">#REF!</definedName>
    <definedName name="i" localSheetId="20">#REF!</definedName>
    <definedName name="i">#N/A</definedName>
    <definedName name="IADENOM">#REF!</definedName>
    <definedName name="IAFACTOR">#REF!</definedName>
    <definedName name="IANUMER">#REF!</definedName>
    <definedName name="IBESDate">#REF!</definedName>
    <definedName name="IBI_Tax_Abatement">#REF!</definedName>
    <definedName name="IBI_Tax_Basis">#REF!</definedName>
    <definedName name="IBUTANE" localSheetId="20">#REF!</definedName>
    <definedName name="IBUTANE">#REF!</definedName>
    <definedName name="icap">#REF!</definedName>
    <definedName name="ICAPFwd">#REF!</definedName>
    <definedName name="ICIO_Tax">#REF!</definedName>
    <definedName name="ICIO_Tax_Abatement">#REF!</definedName>
    <definedName name="iclr2">#REF!</definedName>
    <definedName name="IF_HSC">#REF!</definedName>
    <definedName name="IF_NGPL_TexOK">#REF!</definedName>
    <definedName name="ILDENOM">#REF!</definedName>
    <definedName name="ILFACTOR">#REF!</definedName>
    <definedName name="ILNUMER">#REF!</definedName>
    <definedName name="IMAX1" localSheetId="20">#REF!</definedName>
    <definedName name="IMAX1">#REF!</definedName>
    <definedName name="IMAX2" localSheetId="20">#REF!</definedName>
    <definedName name="IMAX2">#REF!</definedName>
    <definedName name="IMAX3" localSheetId="20">#REF!</definedName>
    <definedName name="IMAX3">#REF!</definedName>
    <definedName name="impetxinc">#REF!</definedName>
    <definedName name="Implied">#REF!</definedName>
    <definedName name="ImportFile">#N/A</definedName>
    <definedName name="ImportListDG">#REF!</definedName>
    <definedName name="ImportOut">#REF!</definedName>
    <definedName name="Inactive?">#REF!</definedName>
    <definedName name="InAncChg">#REF!</definedName>
    <definedName name="InBENA">#REF!</definedName>
    <definedName name="INC" localSheetId="12">#N/A</definedName>
    <definedName name="inc" localSheetId="20">#REF!,#REF!,#REF!,#REF!</definedName>
    <definedName name="INC">#N/A</definedName>
    <definedName name="INCANNUAL">#REF!</definedName>
    <definedName name="incc">#REF!</definedName>
    <definedName name="Include">#REF!</definedName>
    <definedName name="INCLUDE_ADJUSTMENTS__0_NO__1_YES">"ADJ2"</definedName>
    <definedName name="IncludeCor">#REF!</definedName>
    <definedName name="INCOME" localSheetId="20">#REF!</definedName>
    <definedName name="INCOME">#N/A</definedName>
    <definedName name="Income_Statement" localSheetId="20">#REF!</definedName>
    <definedName name="Income_Statement">#REF!</definedName>
    <definedName name="Income_Tax_Fed">#REF!</definedName>
    <definedName name="Income_Tax_State">#REF!</definedName>
    <definedName name="Income_Taxes">#REF!</definedName>
    <definedName name="incomepf">#REF!</definedName>
    <definedName name="incomestatement" localSheetId="20">#REF!</definedName>
    <definedName name="IncomeStatement">#REF!</definedName>
    <definedName name="incr">#REF!=0</definedName>
    <definedName name="incr_post" localSheetId="20">#REF!</definedName>
    <definedName name="incr_post">#N/A</definedName>
    <definedName name="incr_pre" localSheetId="20">#REF!</definedName>
    <definedName name="incr_pre">#N/A</definedName>
    <definedName name="IncrementCustomSet">#REF!</definedName>
    <definedName name="IncrementSet">#REF!</definedName>
    <definedName name="INCSTA">#REF!</definedName>
    <definedName name="INCSTMT">#REF!</definedName>
    <definedName name="INCSUMMARY">#REF!</definedName>
    <definedName name="incyear">#REF!</definedName>
    <definedName name="ind" hidden="1">{"group detail",#N/A,FALSE,"Hourly Detail"}</definedName>
    <definedName name="IND.MAX">#N/A</definedName>
    <definedName name="IND.MAX1">#N/A</definedName>
    <definedName name="INDEX">#REF!</definedName>
    <definedName name="index_fund">#REF!</definedName>
    <definedName name="IndicatedDividend">#REF!</definedName>
    <definedName name="Industry">#REF!</definedName>
    <definedName name="INF">#REF!</definedName>
    <definedName name="Inflation" localSheetId="20">#REF!</definedName>
    <definedName name="inflation">#REF!</definedName>
    <definedName name="Inflation_Factor">#REF!</definedName>
    <definedName name="inflList" hidden="1">"10000000000000000000000000000000000000000000000000000000000000000000000000000000000000000000000000000000000000000000000000000000000000000000000000000000000000000000000000000000000000000000000000000000"</definedName>
    <definedName name="infra1">#REF!</definedName>
    <definedName name="Initial">#REF!</definedName>
    <definedName name="InitializeCommand">"$d$1"</definedName>
    <definedName name="ink">#REF!,#REF!,#REF!,#REF!</definedName>
    <definedName name="InMwhDel">#REF!</definedName>
    <definedName name="INPUT" localSheetId="20">#REF!</definedName>
    <definedName name="INPUT">#N/A</definedName>
    <definedName name="Input_AddressOne">#REF!</definedName>
    <definedName name="Input_AddressThree">#REF!</definedName>
    <definedName name="Input_AddressTwo">#REF!</definedName>
    <definedName name="INPUT_AREA" localSheetId="20">#REF!</definedName>
    <definedName name="INPUT_AREA">#REF!</definedName>
    <definedName name="INPUT_DATA" localSheetId="20">#REF!</definedName>
    <definedName name="INPUT_DATA">#REF!</definedName>
    <definedName name="Input_Fax1">#REF!</definedName>
    <definedName name="Input_Fax2">#REF!</definedName>
    <definedName name="Input_Phone1">#REF!</definedName>
    <definedName name="Input_Range">#REF!,#REF!,#REF!,#REF!,#REF!,#REF!,#REF!,#REF!,#REF!,#REF!,#REF!,#REF!,#REF!,#REF!,#REF!,#REF!,#REF!,#REF!,#REF!,#REF!,#REF!,#REF!</definedName>
    <definedName name="Input_VendorNumber">#REF!</definedName>
    <definedName name="INPUT5">#REF!</definedName>
    <definedName name="InputBTUFactorSAT">#REF!</definedName>
    <definedName name="INPUTC">#REF!</definedName>
    <definedName name="InputC2EthaneGPM">#REF!</definedName>
    <definedName name="InputC3PropaneGPM">#REF!</definedName>
    <definedName name="InputC6HexanesGPM">#REF!</definedName>
    <definedName name="InputComp1">#REF!</definedName>
    <definedName name="InputComp2">#REF!</definedName>
    <definedName name="InputComp3">#REF!</definedName>
    <definedName name="InputComp4">#REF!</definedName>
    <definedName name="InputComp5">#REF!</definedName>
    <definedName name="InputComp6">#REF!</definedName>
    <definedName name="InputComp7">#REF!</definedName>
    <definedName name="InputComp8">#REF!</definedName>
    <definedName name="InputData">#REF!</definedName>
    <definedName name="InputIC4IsoButaneGPM">#REF!</definedName>
    <definedName name="InputIC5IsoPentaneGPM">#REF!</definedName>
    <definedName name="InputNC4NButaneGPM">#REF!</definedName>
    <definedName name="InputNC5NPentaneGPM">#REF!</definedName>
    <definedName name="Inputs_EndYrBal">#REF!</definedName>
    <definedName name="Inputs_EndYrBal_prior">#REF!</definedName>
    <definedName name="Inputs_FF1_Map">#REF!</definedName>
    <definedName name="InputSheets">#REF!</definedName>
    <definedName name="InputTestDate">#REF!</definedName>
    <definedName name="InputTotalGPM">#REF!</definedName>
    <definedName name="INS">#REF!</definedName>
    <definedName name="Ins_per_Annum">#REF!</definedName>
    <definedName name="INSERT1">#REF!</definedName>
    <definedName name="INSERT2">#REF!</definedName>
    <definedName name="InsertNewComp">#REF!</definedName>
    <definedName name="InsertPoint">#REF!</definedName>
    <definedName name="Insulator" localSheetId="20">#REF!</definedName>
    <definedName name="Insulator">#REF!</definedName>
    <definedName name="Insulator_Assembly_Costs" localSheetId="20">#REF!</definedName>
    <definedName name="Insulator_Assembly_Costs">#REF!</definedName>
    <definedName name="Insulator_Assembly_Labor" localSheetId="20">#REF!</definedName>
    <definedName name="Insulator_Assembly_Labor">#REF!</definedName>
    <definedName name="Insulator_Column">#REF!</definedName>
    <definedName name="Insulator_Costs">#REF!</definedName>
    <definedName name="Insulator_Labor">#REF!</definedName>
    <definedName name="Insurance___000" localSheetId="20">#REF!</definedName>
    <definedName name="Insurance___000">#N/A</definedName>
    <definedName name="insvc">#REF!</definedName>
    <definedName name="INT">#REF!</definedName>
    <definedName name="INT_INC" localSheetId="20">#REF!</definedName>
    <definedName name="INT_INC">#N/A</definedName>
    <definedName name="intang_afudc910">#REF!</definedName>
    <definedName name="Intangible_Rollforward">#REF!</definedName>
    <definedName name="Intangibles">#REF!</definedName>
    <definedName name="INTDIV">#REF!</definedName>
    <definedName name="INTERACTIVE">#REF!</definedName>
    <definedName name="Interco0604" localSheetId="12" hidden="1">{#N/A,#N/A,FALSE,"Aging Summary";#N/A,#N/A,FALSE,"Ratio Analysis";#N/A,#N/A,FALSE,"Test 120 Day Accts";#N/A,#N/A,FALSE,"Tickmarks"}</definedName>
    <definedName name="Interco0604" localSheetId="20" hidden="1">{#N/A,#N/A,FALSE,"Aging Summary";#N/A,#N/A,FALSE,"Ratio Analysis";#N/A,#N/A,FALSE,"Test 120 Day Accts";#N/A,#N/A,FALSE,"Tickmarks"}</definedName>
    <definedName name="Interco0604" hidden="1">{#N/A,#N/A,FALSE,"Aging Summary";#N/A,#N/A,FALSE,"Ratio Analysis";#N/A,#N/A,FALSE,"Test 120 Day Accts";#N/A,#N/A,FALSE,"Tickmarks"}</definedName>
    <definedName name="Interconn_kV">#REF!</definedName>
    <definedName name="Interest">#REF!</definedName>
    <definedName name="interest_formulas" localSheetId="20">#REF!</definedName>
    <definedName name="interest_formulas">#N/A</definedName>
    <definedName name="Interest_on_Cash_Balance" localSheetId="20">#REF!</definedName>
    <definedName name="Interest_on_Cash_Balance">#N/A</definedName>
    <definedName name="Interest_Rate" localSheetId="20">#REF!</definedName>
    <definedName name="Interest_Rate">#REF!</definedName>
    <definedName name="InterestExpense">#REF!</definedName>
    <definedName name="InterestIncome">#REF!</definedName>
    <definedName name="International_Assets_Book_Basis" localSheetId="20">#REF!</definedName>
    <definedName name="International_Assets_Book_Basis">#N/A</definedName>
    <definedName name="International_Assets_Gross_Proceeds" localSheetId="20">#REF!</definedName>
    <definedName name="International_Assets_Gross_Proceeds">#N/A</definedName>
    <definedName name="InternationalFed">#REF!</definedName>
    <definedName name="InternationalState">#REF!</definedName>
    <definedName name="Internet">#REF!</definedName>
    <definedName name="IntervalCor">#REF!</definedName>
    <definedName name="INTEXP">#REF!</definedName>
    <definedName name="INTFEE">#REF!</definedName>
    <definedName name="INTQ">#REF!</definedName>
    <definedName name="IntroPrintArea" hidden="1">#REF!</definedName>
    <definedName name="IntroText">#REF!</definedName>
    <definedName name="InTTLCost">#REF!</definedName>
    <definedName name="INTY">#REF!</definedName>
    <definedName name="Inv" hidden="1">{"SEP",#N/A,FALSE,"SEP"}</definedName>
    <definedName name="Inv_Duration">#REF!</definedName>
    <definedName name="inv_irr" localSheetId="20">#REF!</definedName>
    <definedName name="inv_irr">#REF!</definedName>
    <definedName name="inv_npv" localSheetId="20">#REF!</definedName>
    <definedName name="inv_npv">#REF!</definedName>
    <definedName name="inv_yield" localSheetId="20">#REF!</definedName>
    <definedName name="inv_yield">#REF!</definedName>
    <definedName name="Inventory">#REF!</definedName>
    <definedName name="InventoryTurns">#REF!</definedName>
    <definedName name="InverterInitalSP">#REF!</definedName>
    <definedName name="Invertersize">#REF!</definedName>
    <definedName name="Investment_Approval_Date">#REF!</definedName>
    <definedName name="investor_npv" localSheetId="20">#REF!</definedName>
    <definedName name="investor_npv">#REF!</definedName>
    <definedName name="Invitation3" localSheetId="20">#REF!</definedName>
    <definedName name="Invitation3">#REF!</definedName>
    <definedName name="Invitation4">#REF!</definedName>
    <definedName name="INVOICE">#REF!</definedName>
    <definedName name="IOTypes">#REF!</definedName>
    <definedName name="IPATH">"I:\Compleo template\Import Templates"</definedName>
    <definedName name="IPGEBITDA2001">#REF!</definedName>
    <definedName name="IPGEBITDA2002">#REF!</definedName>
    <definedName name="IPGEPS1999">#REF!</definedName>
    <definedName name="IPGEPS2000">#REF!</definedName>
    <definedName name="IPGEPS2001">#REF!</definedName>
    <definedName name="IPGEPS2002">#REF!</definedName>
    <definedName name="IPGREVS2001">#REF!</definedName>
    <definedName name="IPGREVS2002">#REF!</definedName>
    <definedName name="ipo" localSheetId="12" hidden="1">{#N/A,#N/A,FALSE,"Aging Summary";#N/A,#N/A,FALSE,"Ratio Analysis";#N/A,#N/A,FALSE,"Test 120 Day Accts";#N/A,#N/A,FALSE,"Tickmarks"}</definedName>
    <definedName name="ipo" localSheetId="20" hidden="1">{#N/A,#N/A,FALSE,"Aging Summary";#N/A,#N/A,FALSE,"Ratio Analysis";#N/A,#N/A,FALSE,"Test 120 Day Accts";#N/A,#N/A,FALSE,"Tickmarks"}</definedName>
    <definedName name="ipo" hidden="1">{#N/A,#N/A,FALSE,"Aging Summary";#N/A,#N/A,FALSE,"Ratio Analysis";#N/A,#N/A,FALSE,"Test 120 Day Accts";#N/A,#N/A,FALSE,"Tickmarks"}</definedName>
    <definedName name="IPP">#REF!</definedName>
    <definedName name="IPPINT">#REF!</definedName>
    <definedName name="IPPIRB">#REF!</definedName>
    <definedName name="IPPRB">#REF!</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CCOUNT_CHANGE" localSheetId="20" hidden="1">"c413"</definedName>
    <definedName name="IQ_ACCOUNT_CHANGE" hidden="1">"c1449"</definedName>
    <definedName name="IQ_ACCOUNTS_PAY" localSheetId="20" hidden="1">"c32"</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localSheetId="20" hidden="1">"c8"</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localSheetId="20" hidden="1">"c7"</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RED_BY_REPORTING_BANK_FDIC" hidden="1">"c6535"</definedName>
    <definedName name="IQ_ACQUISITION_RE_ASSETS" hidden="1">"c1628"</definedName>
    <definedName name="IQ_AD" hidden="1">"c7"</definedName>
    <definedName name="IQ_ADD_PAID_IN" localSheetId="20" hidden="1">"c39"</definedName>
    <definedName name="IQ_ADD_PAID_IN" hidden="1">"c1344"</definedName>
    <definedName name="IQ_ADDIN" hidden="1">"AUTO"</definedName>
    <definedName name="IQ_ADDITIONAL_NON_INT_INC_FDIC" hidden="1">"c6574"</definedName>
    <definedName name="IQ_ADJ_AVG_BANK_ASSETS" hidden="1">"c2671"</definedName>
    <definedName name="IQ_ADJUSTABLE_RATE_LOANS_FDIC" hidden="1">"c6375"</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localSheetId="20" hidden="1">"c16"</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ENDED_BALANCE_PREVIOUS_YR_FDIC" hidden="1">"c6499"</definedName>
    <definedName name="IQ_AMORT_EXPENSE_FDIC" hidden="1">"c6677"</definedName>
    <definedName name="IQ_AMORTIZATION" localSheetId="20" hidden="1">"c1471"</definedName>
    <definedName name="IQ_AMORTIZATION" hidden="1">"c1591"</definedName>
    <definedName name="IQ_AMORTIZED_COST_FDIC" hidden="1">"c6426"</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BACKED_FDIC" hidden="1">"c6301"</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HELD_FDIC" hidden="1">"c6305"</definedName>
    <definedName name="IQ_ASSETS_OPER_LEASE_DEPR" hidden="1">"c2070"</definedName>
    <definedName name="IQ_ASSETS_OPER_LEASE_GROSS" hidden="1">"c2071"</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"c5315"</definedName>
    <definedName name="IQ_AVG_BROKER_REC_REUT">"c3630"</definedName>
    <definedName name="IQ_AVG_DAILY_VOL" hidden="1">"c65"</definedName>
    <definedName name="IQ_AVG_INDUSTRY_REC">"c4455"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localSheetId="20" hidden="1">"c65"</definedName>
    <definedName name="IQ_AVG_VOLUME" hidden="1">"c1346"</definedName>
    <definedName name="IQ_BALANCE_GOODS_APR_FC_UNUSED_UNUSED_UNUSED" hidden="1">"c8353"</definedName>
    <definedName name="IQ_BALANCE_GOODS_APR_UNUSED_UNUSED_UNUSED" hidden="1">"c7473"</definedName>
    <definedName name="IQ_BALANCE_GOODS_FC_UNUSED_UNUSED_UNUSED" hidden="1">"c7693"</definedName>
    <definedName name="IQ_BALANCE_GOODS_POP_FC_UNUSED_UNUSED_UNUSED" hidden="1">"c7913"</definedName>
    <definedName name="IQ_BALANCE_GOODS_POP_UNUSED_UNUSED_UNUSED" hidden="1">"c7033"</definedName>
    <definedName name="IQ_BALANCE_GOODS_UNUSED_UNUSED_UNUSED" hidden="1">"c6813"</definedName>
    <definedName name="IQ_BALANCE_GOODS_YOY_FC_UNUSED_UNUSED_UNUSED" hidden="1">"c8133"</definedName>
    <definedName name="IQ_BALANCE_GOODS_YOY_UNUSED_UNUSED_UNUSED" hidden="1">"c7253"</definedName>
    <definedName name="IQ_BALANCE_SERV_APR_FC_UNUSED_UNUSED_UNUSED" hidden="1">"c8355"</definedName>
    <definedName name="IQ_BALANCE_SERV_APR_UNUSED_UNUSED_UNUSED" hidden="1">"c7475"</definedName>
    <definedName name="IQ_BALANCE_SERV_FC_UNUSED_UNUSED_UNUSED" hidden="1">"c7695"</definedName>
    <definedName name="IQ_BALANCE_SERV_POP_FC_UNUSED_UNUSED_UNUSED" hidden="1">"c7915"</definedName>
    <definedName name="IQ_BALANCE_SERV_POP_UNUSED_UNUSED_UNUSED" hidden="1">"c7035"</definedName>
    <definedName name="IQ_BALANCE_SERV_UNUSED_UNUSED_UNUSED" hidden="1">"c6815"</definedName>
    <definedName name="IQ_BALANCE_SERV_YOY_FC_UNUSED_UNUSED_UNUSED" hidden="1">"c8135"</definedName>
    <definedName name="IQ_BALANCE_SERV_YOY_UNUSED_UNUSED_UNUSED" hidden="1">"c7255"</definedName>
    <definedName name="IQ_BALANCE_TRADE_APR_FC_UNUSED_UNUSED_UNUSED" hidden="1">"c8357"</definedName>
    <definedName name="IQ_BALANCE_TRADE_APR_UNUSED_UNUSED_UNUSED" hidden="1">"c7477"</definedName>
    <definedName name="IQ_BALANCE_TRADE_FC_UNUSED_UNUSED_UNUSED" hidden="1">"c7697"</definedName>
    <definedName name="IQ_BALANCE_TRADE_POP_FC_UNUSED_UNUSED_UNUSED" hidden="1">"c7917"</definedName>
    <definedName name="IQ_BALANCE_TRADE_POP_UNUSED_UNUSED_UNUSED" hidden="1">"c7037"</definedName>
    <definedName name="IQ_BALANCE_TRADE_UNUSED_UNUSED_UNUSED" hidden="1">"c6817"</definedName>
    <definedName name="IQ_BALANCE_TRADE_YOY_FC_UNUSED_UNUSED_UNUSED" hidden="1">"c8137"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localSheetId="20" hidden="1">"c88"</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ROKERED_DEPOSITS_FDIC" hidden="1">"c6486"</definedName>
    <definedName name="IQ_BUDGET_BALANCE_APR_FC_UNUSED_UNUSED_UNUSED" hidden="1">"c8359"</definedName>
    <definedName name="IQ_BUDGET_BALANCE_APR_UNUSED_UNUSED_UNUSED" hidden="1">"c7479"</definedName>
    <definedName name="IQ_BUDGET_BALANCE_FC_UNUSED_UNUSED_UNUSED" hidden="1">"c7699"</definedName>
    <definedName name="IQ_BUDGET_BALANCE_POP_FC_UNUSED_UNUSED_UNUSED" hidden="1">"c7919"</definedName>
    <definedName name="IQ_BUDGET_BALANCE_POP_UNUSED_UNUSED_UNUSED" hidden="1">"c7039"</definedName>
    <definedName name="IQ_BUDGET_BALANCE_UNUSED_UNUSED_UNUSED" hidden="1">"c6819"</definedName>
    <definedName name="IQ_BUDGET_BALANCE_YOY_FC_UNUSED_UNUSED_UNUSED" hidden="1">"c8139"</definedName>
    <definedName name="IQ_BUDGET_BALANCE_YOY_UNUSED_UNUSED_UNUSED" hidden="1">"c7259"</definedName>
    <definedName name="IQ_BUDGET_RECEIPTS_APR_FC_UNUSED_UNUSED_UNUSED" hidden="1">"c8361"</definedName>
    <definedName name="IQ_BUDGET_RECEIPTS_APR_UNUSED_UNUSED_UNUSED" hidden="1">"c7481"</definedName>
    <definedName name="IQ_BUDGET_RECEIPTS_FC_UNUSED_UNUSED_UNUSED" hidden="1">"c7701"</definedName>
    <definedName name="IQ_BUDGET_RECEIPTS_POP_FC_UNUSED_UNUSED_UNUSED" hidden="1">"c7921"</definedName>
    <definedName name="IQ_BUDGET_RECEIPTS_POP_UNUSED_UNUSED_UNUSED" hidden="1">"c7041"</definedName>
    <definedName name="IQ_BUDGET_RECEIPTS_UNUSED_UNUSED_UNUSED" hidden="1">"c6821"</definedName>
    <definedName name="IQ_BUDGET_RECEIPTS_YOY_FC_UNUSED_UNUSED_UNUSED" hidden="1">"c8141"</definedName>
    <definedName name="IQ_BUDGET_RECEIPTS_YOY_UNUSED_UNUSED_UNUSED" hidden="1">"c7261"</definedName>
    <definedName name="IQ_BUILDINGS" hidden="1">"c99"</definedName>
    <definedName name="IQ_BUS_SEG_ASSETS">"c4067"</definedName>
    <definedName name="IQ_BUS_SEG_ASSETS_ABS">"c4089"</definedName>
    <definedName name="IQ_BUS_SEG_ASSETS_TOTAL">"c4112"</definedName>
    <definedName name="IQ_BUS_SEG_CAPEX">"c4079"</definedName>
    <definedName name="IQ_BUS_SEG_CAPEX_ABS">"c4101"</definedName>
    <definedName name="IQ_BUS_SEG_CAPEX_TOTAL">"c4116"</definedName>
    <definedName name="IQ_BUS_SEG_DA">"c4078"</definedName>
    <definedName name="IQ_BUS_SEG_DA_ABS">"c4100"</definedName>
    <definedName name="IQ_BUS_SEG_DA_TOTAL">"c4115"</definedName>
    <definedName name="IQ_BUS_SEG_EARNINGS_OP">"c4063"</definedName>
    <definedName name="IQ_BUS_SEG_EARNINGS_OP_ABS">"c4085"</definedName>
    <definedName name="IQ_BUS_SEG_EARNINGS_OP_TOTAL">"c4108"</definedName>
    <definedName name="IQ_BUS_SEG_EBT">"c4064"</definedName>
    <definedName name="IQ_BUS_SEG_EBT_ABS">"c4086"</definedName>
    <definedName name="IQ_BUS_SEG_EBT_TOTAL">"c4110"</definedName>
    <definedName name="IQ_BUS_SEG_GP">"c4066"</definedName>
    <definedName name="IQ_BUS_SEG_GP_ABS">"c4088"</definedName>
    <definedName name="IQ_BUS_SEG_GP_TOTAL">"c4109"</definedName>
    <definedName name="IQ_BUS_SEG_INC_TAX">"c4077"</definedName>
    <definedName name="IQ_BUS_SEG_INC_TAX_ABS">"c4099"</definedName>
    <definedName name="IQ_BUS_SEG_INC_TAX_TOTAL">"c4114"</definedName>
    <definedName name="IQ_BUS_SEG_INTEREST_EXP">"c4076"</definedName>
    <definedName name="IQ_BUS_SEG_INTEREST_EXP_ABS">"c4098"</definedName>
    <definedName name="IQ_BUS_SEG_INTEREST_EXP_TOTAL">"c4113"</definedName>
    <definedName name="IQ_BUS_SEG_NAME">"c5482"</definedName>
    <definedName name="IQ_BUS_SEG_NAME_ABS">"c5483"</definedName>
    <definedName name="IQ_BUS_SEG_NI">"c4065"</definedName>
    <definedName name="IQ_BUS_SEG_NI_ABS">"c4087"</definedName>
    <definedName name="IQ_BUS_SEG_NI_TOTAL">"c4111"</definedName>
    <definedName name="IQ_BUS_SEG_OPER_INC">"c4062"</definedName>
    <definedName name="IQ_BUS_SEG_OPER_INC_ABS">"c4084"</definedName>
    <definedName name="IQ_BUS_SEG_OPER_INC_TOTAL">"c4107"</definedName>
    <definedName name="IQ_BUS_SEG_REV">"c4068"</definedName>
    <definedName name="IQ_BUS_SEG_REV_ABS">"c4090"</definedName>
    <definedName name="IQ_BUS_SEG_REV_TOTAL">"c4106"</definedName>
    <definedName name="IQ_BUSINESS_DESCRIPTION" hidden="1">"c322"</definedName>
    <definedName name="IQ_BV_OVER_SHARES" localSheetId="20" hidden="1">"c100"</definedName>
    <definedName name="IQ_BV_OVER_SHARES" hidden="1">"c1349"</definedName>
    <definedName name="IQ_BV_SHARE" hidden="1">"c100"</definedName>
    <definedName name="IQ_BV_SHARE_ACT_OR_EST" hidden="1">"c3587"</definedName>
    <definedName name="IQ_BV_SHARE_EST" hidden="1">"c3541"</definedName>
    <definedName name="IQ_BV_SHARE_HIGH_EST" hidden="1">"c3542"</definedName>
    <definedName name="IQ_BV_SHARE_LOW_EST" hidden="1">"c3543"</definedName>
    <definedName name="IQ_BV_SHARE_MEDIAN_EST" hidden="1">"c3544"</definedName>
    <definedName name="IQ_BV_SHARE_NUM_EST" hidden="1">"c3539"</definedName>
    <definedName name="IQ_BV_SHARE_STDDEV_EST" hidden="1">"c3540"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ACT_OR_EST" hidden="1">"c3584"</definedName>
    <definedName name="IQ_CAPEX_BNK" hidden="1">"c110"</definedName>
    <definedName name="IQ_CAPEX_BR" hidden="1">"c111"</definedName>
    <definedName name="IQ_CAPEX_EST" hidden="1">"c3523"</definedName>
    <definedName name="IQ_CAPEX_FIN" hidden="1">"c112"</definedName>
    <definedName name="IQ_CAPEX_HIGH_EST" hidden="1">"c3524"</definedName>
    <definedName name="IQ_CAPEX_INS" hidden="1">"c113"</definedName>
    <definedName name="IQ_CAPEX_LOW_EST" hidden="1">"c3525"</definedName>
    <definedName name="IQ_CAPEX_MEDIAN_EST" hidden="1">"c3526"</definedName>
    <definedName name="IQ_CAPEX_NUM_EST" hidden="1">"c3521"</definedName>
    <definedName name="IQ_CAPEX_STDDEV_EST" hidden="1">"c3522"</definedName>
    <definedName name="IQ_CAPEX_UTI" hidden="1">"c114"</definedName>
    <definedName name="IQ_CAPITAL_LEASE" localSheetId="20" hidden="1">"c115"</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localSheetId="20" hidden="1">"c118"</definedName>
    <definedName name="IQ_CASH" hidden="1">"c1458"</definedName>
    <definedName name="IQ_CASH_ACQUIRE_CF" hidden="1">"c1630"</definedName>
    <definedName name="IQ_CASH_CONVERSION" hidden="1">"c117"</definedName>
    <definedName name="IQ_CASH_DIVIDENDS_NET_INCOME_FDIC" hidden="1">"c6738"</definedName>
    <definedName name="IQ_CASH_DUE_BANKS" localSheetId="20" hidden="1">"c118"</definedName>
    <definedName name="IQ_CASH_DUE_BANKS" hidden="1">"c1351"</definedName>
    <definedName name="IQ_CASH_EQUIV" hidden="1">"c118"</definedName>
    <definedName name="IQ_CASH_FINAN" hidden="1">"c119"</definedName>
    <definedName name="IQ_CASH_FLOW_ACT_OR_EST">"c4154"</definedName>
    <definedName name="IQ_CASH_IN_PROCESS_FDIC" hidden="1">"c6386"</definedName>
    <definedName name="IQ_CASH_INTEREST" hidden="1">"c120"</definedName>
    <definedName name="IQ_CASH_INVEST" hidden="1">"c121"</definedName>
    <definedName name="IQ_CASH_OPER" hidden="1">"c122"</definedName>
    <definedName name="IQ_CASH_OPER_ACT_OR_EST">"c4164"</definedName>
    <definedName name="IQ_CASH_SEGREG" hidden="1">"c123"</definedName>
    <definedName name="IQ_CASH_SHARE" hidden="1">"c1911"</definedName>
    <definedName name="IQ_CASH_ST" localSheetId="20" hidden="1">"c124"</definedName>
    <definedName name="IQ_CASH_ST" hidden="1">"c1355"</definedName>
    <definedName name="IQ_CASH_ST_INVEST" hidden="1">"c124"</definedName>
    <definedName name="IQ_CASH_TAXES" hidden="1">"c125"</definedName>
    <definedName name="IQ_CCE_FDIC" hidden="1">"c6296"</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ACT_OR_EST" hidden="1">"c2217"</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_REAL_APR_FC_UNUSED_UNUSED_UNUSED" hidden="1">"c8500"</definedName>
    <definedName name="IQ_CHANGE_INVENT_REAL_APR_UNUSED_UNUSED_UNUSED" hidden="1">"c7620"</definedName>
    <definedName name="IQ_CHANGE_INVENT_REAL_FC_UNUSED_UNUSED_UNUSED" hidden="1">"c7840"</definedName>
    <definedName name="IQ_CHANGE_INVENT_REAL_POP_FC_UNUSED_UNUSED_UNUSED" hidden="1">"c8060"</definedName>
    <definedName name="IQ_CHANGE_INVENT_REAL_POP_UNUSED_UNUSED_UNUSED" hidden="1">"c7180"</definedName>
    <definedName name="IQ_CHANGE_INVENT_REAL_UNUSED_UNUSED_UNUSED" hidden="1">"c6960"</definedName>
    <definedName name="IQ_CHANGE_INVENT_REAL_YOY_FC_UNUSED_UNUSED_UNUSED" hidden="1">"c8280"</definedName>
    <definedName name="IQ_CHANGE_INVENT_REAL_YOY_UNUSED_UNUSED_UNUSED" hidden="1">"c7400"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localSheetId="20" hidden="1">"c161"</definedName>
    <definedName name="IQ_CHANGES_WORK_CAP" hidden="1">"c1357"</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MO_FDIC" hidden="1">"c6406"</definedName>
    <definedName name="IQ_COGS" hidden="1">"c175"</definedName>
    <definedName name="IQ_COLLECTION_DOMESTIC_FDIC" hidden="1">"c6387"</definedName>
    <definedName name="IQ_COMBINED_RATIO" hidden="1">"c176"</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SS_FEES" hidden="1">"c180"</definedName>
    <definedName name="IQ_COMMISSION_DEF" hidden="1">"c181"</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localSheetId="20" hidden="1">"c182"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OANS" hidden="1">"c222"</definedName>
    <definedName name="IQ_CONSUMER_LOANS" hidden="1">"c223"</definedName>
    <definedName name="IQ_CONTRACTS_OTHER_COMMODITIES_EQUITIES._FDIC" hidden="1">"c6522"</definedName>
    <definedName name="IQ_CONTRACTS_OTHER_COMMODITIES_EQUITIES_FDIC" hidden="1">"c6522"</definedName>
    <definedName name="IQ_CONV_DATE" hidden="1">"c2191"</definedName>
    <definedName name="IQ_CONV_EXP_DATE" hidden="1">"c3043"</definedName>
    <definedName name="IQ_CONV_PREMIUM" hidden="1">"c2195"</definedName>
    <definedName name="IQ_CONV_PRICE" hidden="1">"c2193"</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NVEYED_TO_OTHERS_FDIC" hidden="1">"c6534"</definedName>
    <definedName name="IQ_CORE_CAPITAL_RATIO_FDIC" hidden="1">"c6745"</definedName>
    <definedName name="IQ_CORP_GOODS_PRICE_INDEX_APR_FC_UNUSED_UNUSED_UNUSED" hidden="1">"c8381"</definedName>
    <definedName name="IQ_CORP_GOODS_PRICE_INDEX_APR_UNUSED_UNUSED_UNUSED" hidden="1">"c7501"</definedName>
    <definedName name="IQ_CORP_GOODS_PRICE_INDEX_FC_UNUSED_UNUSED_UNUSED" hidden="1">"c7721"</definedName>
    <definedName name="IQ_CORP_GOODS_PRICE_INDEX_POP_FC_UNUSED_UNUSED_UNUSED" hidden="1">"c7941"</definedName>
    <definedName name="IQ_CORP_GOODS_PRICE_INDEX_POP_UNUSED_UNUSED_UNUSED" hidden="1">"c7061"</definedName>
    <definedName name="IQ_CORP_GOODS_PRICE_INDEX_UNUSED_UNUSED_UNUSED" hidden="1">"c6841"</definedName>
    <definedName name="IQ_CORP_GOODS_PRICE_INDEX_YOY_FC_UNUSED_UNUSED_UNUSED" hidden="1">"c8161"</definedName>
    <definedName name="IQ_CORP_GOODS_PRICE_INDEX_YOY_UNUSED_UNUSED_UNUSED" hidden="1">"c7281"</definedName>
    <definedName name="IQ_COST_BORROWING" hidden="1">"c2936"</definedName>
    <definedName name="IQ_COST_BORROWINGS" hidden="1">"c225"</definedName>
    <definedName name="IQ_COST_OF_FUNDING_ASSETS_FDIC" hidden="1">"c6725"</definedName>
    <definedName name="IQ_COST_REV" hidden="1">"c226"</definedName>
    <definedName name="IQ_COST_REVENUE" localSheetId="20"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CHARGE_OFFS_FDIC" hidden="1">"c6652"</definedName>
    <definedName name="IQ_CREDIT_CARD_FEE_BNK" hidden="1">"c231"</definedName>
    <definedName name="IQ_CREDIT_CARD_FEE_FIN" hidden="1">"c1583"</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CF" hidden="1">"c232"</definedName>
    <definedName name="IQ_CREDIT_LOSS_PROVISION_NET_CHARGE_OFFS_FDIC" hidden="1">"c6734"</definedName>
    <definedName name="IQ_CUMULATIVE_SPLIT_FACTOR" hidden="1">"c2094"</definedName>
    <definedName name="IQ_CURR_ACCT_BALANCE_APR_FC_UNUSED_UNUSED_UNUSED" hidden="1">"c8387"</definedName>
    <definedName name="IQ_CURR_ACCT_BALANCE_APR_UNUSED_UNUSED_UNUSED" hidden="1">"c7507"</definedName>
    <definedName name="IQ_CURR_ACCT_BALANCE_FC_UNUSED_UNUSED_UNUSED" hidden="1">"c7727"</definedName>
    <definedName name="IQ_CURR_ACCT_BALANCE_POP_FC_UNUSED_UNUSED_UNUSED" hidden="1">"c7947"</definedName>
    <definedName name="IQ_CURR_ACCT_BALANCE_POP_UNUSED_UNUSED_UNUSED" hidden="1">"c7067"</definedName>
    <definedName name="IQ_CURR_ACCT_BALANCE_UNUSED_UNUSED_UNUSED" hidden="1">"c6847"</definedName>
    <definedName name="IQ_CURR_ACCT_BALANCE_YOY_FC_UNUSED_UNUSED_UNUSED" hidden="1">"c8167"</definedName>
    <definedName name="IQ_CURR_ACCT_BALANCE_YOY_UNUSED_UNUSED_UNUSED" hidden="1">"c7287"</definedName>
    <definedName name="IQ_CURR_DOMESTIC_TAXES" hidden="1">"c2074"</definedName>
    <definedName name="IQ_CURR_FOREIGN_TAXES" hidden="1">"c2075"</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EBITDA">"c5528"</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 hidden="1">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localSheetId="20" hidden="1">"c274"</definedName>
    <definedName name="IQ_DAYS_PAY_OUTST" hidden="1">"c1362"</definedName>
    <definedName name="IQ_DAYS_PAYABLE_OUT" hidden="1">"c274"</definedName>
    <definedName name="IQ_DAYS_SALES_OUT" hidden="1">"c275"</definedName>
    <definedName name="IQ_DAYS_SALES_OUTST" localSheetId="20"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localSheetId="20" hidden="1">"c301"</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localSheetId="20" hidden="1">"c313"</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localSheetId="20" hidden="1">"c315"</definedName>
    <definedName name="IQ_DEFERRED_INC_TAX" hidden="1">"c1447"</definedName>
    <definedName name="IQ_DEFERRED_TAXES" localSheetId="20" hidden="1">"c147"</definedName>
    <definedName name="IQ_DEFERRED_TAXES" hidden="1">"c1356"</definedName>
    <definedName name="IQ_DEMAND_DEP" hidden="1">"c320"</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FIN" hidden="1">"c321"</definedName>
    <definedName name="IQ_DEPOSITS_HELD_DOMESTIC_FDIC" hidden="1">"c6340"</definedName>
    <definedName name="IQ_DEPOSITS_HELD_FOREIGN_FDIC" hidden="1">"c6341"</definedName>
    <definedName name="IQ_DEPOSITS_INTEREST_SECURITIES">"c5509"</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localSheetId="20" hidden="1">"c247"</definedName>
    <definedName name="IQ_DEPRE_AMORT" hidden="1">"c1360"</definedName>
    <definedName name="IQ_DEPRE_AMORT_SUPPL" hidden="1">"c1593"</definedName>
    <definedName name="IQ_DEPRE_DEPLE" localSheetId="20" hidden="1">"c261"</definedName>
    <definedName name="IQ_DEPRE_DEPLE" hidden="1">"c1361"</definedName>
    <definedName name="IQ_DEPRE_SUPP" hidden="1">"c1443"</definedName>
    <definedName name="IQ_DERIVATIVES_FDIC" hidden="1">"c6523"</definedName>
    <definedName name="IQ_DESCRIPTION_LONG" localSheetId="20" hidden="1">"c322"</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localSheetId="20" hidden="1">"c333"</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"c4278"</definedName>
    <definedName name="IQ_DISTRIBUTABLE_CASH_PAYOUT" hidden="1">"c3005"</definedName>
    <definedName name="IQ_DISTRIBUTABLE_CASH_SHARE" hidden="1">"c3003"</definedName>
    <definedName name="IQ_DISTRIBUTABLE_CASH_SHARE_ACT_OR_EST">"c4286"</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localSheetId="20" hidden="1">"c330"</definedName>
    <definedName name="IQ_DIVID_SHARE" hidden="1">"c1366"</definedName>
    <definedName name="IQ_DIVIDEND_YIELD" hidden="1">"c332"</definedName>
    <definedName name="IQ_DIVIDENDS_DECLARED_COMMON_FDIC" hidden="1">"c6659"</definedName>
    <definedName name="IQ_DIVIDENDS_DECLARED_PREFERRED_FDIC" hidden="1">"c6658"</definedName>
    <definedName name="IQ_DIVIDENDS_FDIC" hidden="1">"c6660"</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ACT_OR_EST" hidden="1">"c2218"</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TION" hidden="1">"c2181"</definedName>
    <definedName name="IQ_EARNING_ASSET_YIELD" hidden="1">"c343"</definedName>
    <definedName name="IQ_EARNING_ASSETS_FDIC" hidden="1">"c6360"</definedName>
    <definedName name="IQ_EARNING_ASSETS_YIELD_FDIC" hidden="1">"c6724"</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ARNINGS_ANNOUNCE_DATE_REUT">"c5314"</definedName>
    <definedName name="IQ_EARNINGS_COVERAGE_NET_CHARGE_OFFS_FDIC" hidden="1">"c6735"</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ACT_OR_EST" hidden="1">"c2219"</definedName>
    <definedName name="IQ_EBIT_EQ_INC" hidden="1">"c3498"</definedName>
    <definedName name="IQ_EBIT_EQ_INC_EXCL_SBC" hidden="1">"c3502"</definedName>
    <definedName name="IQ_EBIT_EST" hidden="1">"c1681"</definedName>
    <definedName name="IQ_EBIT_EXCL_SBC" hidden="1">"c3082"</definedName>
    <definedName name="IQ_EBIT_GW_ACT_OR_EST">"c4306"</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localSheetId="20" hidden="1">"c360"</definedName>
    <definedName name="IQ_EBIT_OVER_IE" hidden="1">"c1369"</definedName>
    <definedName name="IQ_EBIT_SBC_ACT_OR_EST">"c4316"</definedName>
    <definedName name="IQ_EBIT_SBC_GW_ACT_OR_EST">"c4320"</definedName>
    <definedName name="IQ_EBIT_STDDEV_EST" hidden="1">"c1686"</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ACT_OR_EST" hidden="1">"c2215"</definedName>
    <definedName name="IQ_EBITDA_CAPEX_INT" hidden="1">"c368"</definedName>
    <definedName name="IQ_EBITDA_CAPEX_OVER_TOTAL_IE" localSheetId="20"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"c3640"</definedName>
    <definedName name="IQ_EBITDA_EXCL_SBC" hidden="1">"c3081"</definedName>
    <definedName name="IQ_EBITDA_HIGH_EST" hidden="1">"c370"</definedName>
    <definedName name="IQ_EBITDA_HIGH_EST_REUT">"c3642"</definedName>
    <definedName name="IQ_EBITDA_INT" hidden="1">"c373"</definedName>
    <definedName name="IQ_EBITDA_LOW_EST" hidden="1">"c371"</definedName>
    <definedName name="IQ_EBITDA_LOW_EST_REUT">"c3643"</definedName>
    <definedName name="IQ_EBITDA_MARGIN" hidden="1">"c372"</definedName>
    <definedName name="IQ_EBITDA_MEDIAN_EST" hidden="1">"c1663"</definedName>
    <definedName name="IQ_EBITDA_MEDIAN_EST_REUT">"c3641"</definedName>
    <definedName name="IQ_EBITDA_NUM_EST" hidden="1">"c374"</definedName>
    <definedName name="IQ_EBITDA_NUM_EST_REUT">"c3644"</definedName>
    <definedName name="IQ_EBITDA_OVER_TOTAL_IE" localSheetId="20" hidden="1">"c373"</definedName>
    <definedName name="IQ_EBITDA_OVER_TOTAL_IE" hidden="1">"c1371"</definedName>
    <definedName name="IQ_EBITDA_SBC_ACT_OR_EST">"c4337"</definedName>
    <definedName name="IQ_EBITDA_STDDEV_EST" hidden="1">"c375"</definedName>
    <definedName name="IQ_EBITDA_STDDEV_EST_REUT">"c3645"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SBC_ACT_OR_EST">"c4350"</definedName>
    <definedName name="IQ_EBT_SBC_GW_ACT_OR_EST">"c4354"</definedName>
    <definedName name="IQ_EBT_UTI" hidden="1">"c390"</definedName>
    <definedName name="IQ_ECO_METRIC_6825_UNUSED_UNUSED_UNUSED" hidden="1">"c6825"</definedName>
    <definedName name="IQ_ECO_METRIC_6839_UNUSED_UNUSED_UNUSED" hidden="1">"c6839"</definedName>
    <definedName name="IQ_ECO_METRIC_6896_UNUSED_UNUSED_UNUSED" hidden="1">"c6896"</definedName>
    <definedName name="IQ_ECO_METRIC_6897_UNUSED_UNUSED_UNUSED" hidden="1">"c6897"</definedName>
    <definedName name="IQ_ECO_METRIC_6988_UNUSED_UNUSED_UNUSED" hidden="1">"c6988"</definedName>
    <definedName name="IQ_ECO_METRIC_7045_UNUSED_UNUSED_UNUSED" hidden="1">"c7045"</definedName>
    <definedName name="IQ_ECO_METRIC_7059_UNUSED_UNUSED_UNUSED" hidden="1">"c7059"</definedName>
    <definedName name="IQ_ECO_METRIC_7116_UNUSED_UNUSED_UNUSED" hidden="1">"c7116"</definedName>
    <definedName name="IQ_ECO_METRIC_7117_UNUSED_UNUSED_UNUSED" hidden="1">"c7117"</definedName>
    <definedName name="IQ_ECO_METRIC_7208_UNUSED_UNUSED_UNUSED" hidden="1">"c7208"</definedName>
    <definedName name="IQ_ECO_METRIC_7265_UNUSED_UNUSED_UNUSED" hidden="1">"c7265"</definedName>
    <definedName name="IQ_ECO_METRIC_7279_UNUSED_UNUSED_UNUSED" hidden="1">"c7279"</definedName>
    <definedName name="IQ_ECO_METRIC_7336_UNUSED_UNUSED_UNUSED" hidden="1">"c7336"</definedName>
    <definedName name="IQ_ECO_METRIC_7337_UNUSED_UNUSED_UNUSED" hidden="1">"c7337"</definedName>
    <definedName name="IQ_ECO_METRIC_7428_UNUSED_UNUSED_UNUSED" hidden="1">"c7428"</definedName>
    <definedName name="IQ_ECO_METRIC_7556_UNUSED_UNUSED_UNUSED" hidden="1">"c7556"</definedName>
    <definedName name="IQ_ECO_METRIC_7557_UNUSED_UNUSED_UNUSED" hidden="1">"c7557"</definedName>
    <definedName name="IQ_ECO_METRIC_7648_UNUSED_UNUSED_UNUSED" hidden="1">"c7648"</definedName>
    <definedName name="IQ_ECO_METRIC_7705_UNUSED_UNUSED_UNUSED" hidden="1">"c7705"</definedName>
    <definedName name="IQ_ECO_METRIC_7719_UNUSED_UNUSED_UNUSED" hidden="1">"c7719"</definedName>
    <definedName name="IQ_ECO_METRIC_7776_UNUSED_UNUSED_UNUSED" hidden="1">"c7776"</definedName>
    <definedName name="IQ_ECO_METRIC_7777_UNUSED_UNUSED_UNUSED" hidden="1">"c7777"</definedName>
    <definedName name="IQ_ECO_METRIC_7868_UNUSED_UNUSED_UNUSED" hidden="1">"c7868"</definedName>
    <definedName name="IQ_ECO_METRIC_7925_UNUSED_UNUSED_UNUSED" hidden="1">"c7925"</definedName>
    <definedName name="IQ_ECO_METRIC_7939_UNUSED_UNUSED_UNUSED" hidden="1">"c7939"</definedName>
    <definedName name="IQ_ECO_METRIC_7996_UNUSED_UNUSED_UNUSED" hidden="1">"c7996"</definedName>
    <definedName name="IQ_ECO_METRIC_7997_UNUSED_UNUSED_UNUSED" hidden="1">"c7997"</definedName>
    <definedName name="IQ_ECO_METRIC_8088_UNUSED_UNUSED_UNUSED" hidden="1">"c8088"</definedName>
    <definedName name="IQ_ECO_METRIC_8145_UNUSED_UNUSED_UNUSED" hidden="1">"c8145"</definedName>
    <definedName name="IQ_ECO_METRIC_8159_UNUSED_UNUSED_UNUSED" hidden="1">"c8159"</definedName>
    <definedName name="IQ_ECO_METRIC_8216_UNUSED_UNUSED_UNUSED" hidden="1">"c8216"</definedName>
    <definedName name="IQ_ECO_METRIC_8217_UNUSED_UNUSED_UNUSED" hidden="1">"c8217"</definedName>
    <definedName name="IQ_ECO_METRIC_8308_UNUSED_UNUSED_UNUSED" hidden="1">"c8308"</definedName>
    <definedName name="IQ_ECO_METRIC_8436_UNUSED_UNUSED_UNUSED" hidden="1">"c8436"</definedName>
    <definedName name="IQ_ECO_METRIC_8437_UNUSED_UNUSED_UNUSED" hidden="1">"c8437"</definedName>
    <definedName name="IQ_ECO_METRIC_8528_UNUSED_UNUSED_UNUSED" hidden="1">"c8528"</definedName>
    <definedName name="IQ_EFFECT_SPECIAL_CHARGE" hidden="1">"c1595"</definedName>
    <definedName name="IQ_EFFECT_TAX_RATE" hidden="1">"c1899"</definedName>
    <definedName name="IQ_EFFICIENCY_RATIO" hidden="1">"c391"</definedName>
    <definedName name="IQ_EFFICIENCY_RATIO_FDIC" hidden="1">"c6736"</definedName>
    <definedName name="IQ_EMPLOYEES" hidden="1">"c392"</definedName>
    <definedName name="IQ_ENTERPRISE_VALUE" localSheetId="20" hidden="1">"c84"</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EST_REUT">"c5453"</definedName>
    <definedName name="IQ_EPS_GW_ACT_OR_EST" hidden="1">"c2223"</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HIGH_EST_REUT">"c5454"</definedName>
    <definedName name="IQ_EPS_LOW_EST" hidden="1">"c401"</definedName>
    <definedName name="IQ_EPS_LOW_EST_REUT">"c5455"</definedName>
    <definedName name="IQ_EPS_MEDIAN_EST" hidden="1">"c1661"</definedName>
    <definedName name="IQ_EPS_MEDIAN_EST_REUT">"c5456"</definedName>
    <definedName name="IQ_EPS_NORM" hidden="1">"c1902"</definedName>
    <definedName name="IQ_EPS_NORM_EST" hidden="1">"c2226"</definedName>
    <definedName name="IQ_EPS_NORM_HIGH_EST" hidden="1">"c2228"</definedName>
    <definedName name="IQ_EPS_NORM_LOW_EST" hidden="1">"c2229"</definedName>
    <definedName name="IQ_EPS_NORM_MEDIAN_EST" hidden="1">"c2227"</definedName>
    <definedName name="IQ_EPS_NORM_NUM_EST" hidden="1">"c2230"</definedName>
    <definedName name="IQ_EPS_NORM_STDDEV_EST" hidden="1">"c2231"</definedName>
    <definedName name="IQ_EPS_NUM_EST" hidden="1">"c402"</definedName>
    <definedName name="IQ_EPS_NUM_EST_REUT">"c5451"</definedName>
    <definedName name="IQ_EPS_REPORT_ACT_OR_EST" hidden="1">"c2224"</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BC_ACT_OR_EST">"c4376"</definedName>
    <definedName name="IQ_EPS_SBC_GW_ACT_OR_EST">"c4380"</definedName>
    <definedName name="IQ_EPS_STDDEV_EST" hidden="1">"c403"</definedName>
    <definedName name="IQ_EPS_STDDEV_EST_REUT">"c5452"</definedName>
    <definedName name="IQ_EQUITY_AFFIL" localSheetId="20" hidden="1">"c552"</definedName>
    <definedName name="IQ_EQUITY_AFFIL" hidden="1">"c1451"</definedName>
    <definedName name="IQ_EQUITY_CAPITAL_ASSETS_FDIC" hidden="1">"c6744"</definedName>
    <definedName name="IQ_EQUITY_FDIC" hidden="1">"c6353"</definedName>
    <definedName name="IQ_EQUITY_METHOD" hidden="1">"c404"</definedName>
    <definedName name="IQ_EQUITY_SECURITIES_FDIC" hidden="1">"c6304"</definedName>
    <definedName name="IQ_EQUITY_SECURITY_EXPOSURES_FDIC" hidden="1">"c6664"</definedName>
    <definedName name="IQ_EQV_OVER_BV" hidden="1">"c1596"</definedName>
    <definedName name="IQ_EQV_OVER_LTM_PRETAX_INC" localSheetId="20" hidden="1">"c739"</definedName>
    <definedName name="IQ_EQV_OVER_LTM_PRETAX_INC" hidden="1">"c1390"</definedName>
    <definedName name="IQ_ESOP_DEBT" hidden="1">"c1597"</definedName>
    <definedName name="IQ_EST_ACT_BV_SHARE" hidden="1">"c3549"</definedName>
    <definedName name="IQ_EST_ACT_CAPEX" hidden="1">"c3546"</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NORM" hidden="1">"c2232"</definedName>
    <definedName name="IQ_EST_ACT_EPS_REPORTED" hidden="1">"c1750"</definedName>
    <definedName name="IQ_EST_ACT_FFO" hidden="1">"c1666"</definedName>
    <definedName name="IQ_EST_ACT_FFO_SHARE_SHARE_THOM" hidden="1">"c4005"</definedName>
    <definedName name="IQ_EST_ACT_NAV" hidden="1">"c1757"</definedName>
    <definedName name="IQ_EST_ACT_NET_DEBT" hidden="1">"c3545"</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TURN_ASSETS" hidden="1">"c3547"</definedName>
    <definedName name="IQ_EST_ACT_RETURN_EQUITY" hidden="1">"c3548"</definedName>
    <definedName name="IQ_EST_ACT_REV" hidden="1">"c2113"</definedName>
    <definedName name="IQ_EST_CAPEX_GROWTH_1YR" hidden="1">"c3588"</definedName>
    <definedName name="IQ_EST_CAPEX_GROWTH_2YR" hidden="1">"c3589"</definedName>
    <definedName name="IQ_EST_CAPEX_GROWTH_Q_1YR" hidden="1">"c3590"</definedName>
    <definedName name="IQ_EST_CAPEX_SEQ_GROWTH_Q" hidden="1">"c3591"</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CURRENCY_REUT">"c5437"</definedName>
    <definedName name="IQ_EST_DATE" hidden="1">"c1634"</definedName>
    <definedName name="IQ_EST_DATE_REUT">"c5438"</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1YR_REUT">"c3646"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REUT">"c3633"</definedName>
    <definedName name="IQ_EST_EPS_GROWTH_5YR_STDDEV" hidden="1">"c1660"</definedName>
    <definedName name="IQ_EST_EPS_GROWTH_Q_1YR" hidden="1">"c1641"</definedName>
    <definedName name="IQ_EST_EPS_GROWTH_Q_1YR_REUT">"c5410"</definedName>
    <definedName name="IQ_EST_EPS_GW_DIFF" hidden="1">"c1891"</definedName>
    <definedName name="IQ_EST_EPS_GW_SURPRISE_PERCENT" hidden="1">"c1892"</definedName>
    <definedName name="IQ_EST_EPS_NORM_DIFF" hidden="1">"c2247"</definedName>
    <definedName name="IQ_EST_EPS_NORM_SURPRISE_PERCENT" hidden="1">"c2248"</definedName>
    <definedName name="IQ_EST_EPS_REPORT_DIFF" hidden="1">"c1893"</definedName>
    <definedName name="IQ_EST_EPS_REPORT_SURPRISE_PERCENT" hidden="1">"c1894"</definedName>
    <definedName name="IQ_EST_EPS_SEQ_GROWTH_Q" hidden="1">"c1764"</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HARE_SHARE_DIFF_THOM" hidden="1">"c5186"</definedName>
    <definedName name="IQ_EST_FFO_SHARE_SHARE_SURPRISE_PERCENT_THOM" hidden="1">"c5187"</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ST_VENDOR">"c5564"</definedName>
    <definedName name="IQ_ESTIMATED_ASSESSABLE_DEPOSITS_FDIC" hidden="1">"c6490"</definedName>
    <definedName name="IQ_ESTIMATED_INSURED_DEPOSITS_FDIC" hidden="1">"c6491"</definedName>
    <definedName name="IQ_EV_OVER_EMPLOYEE" localSheetId="20" hidden="1">"c1225"</definedName>
    <definedName name="IQ_EV_OVER_EMPLOYEE" hidden="1">"c1428"</definedName>
    <definedName name="IQ_EV_OVER_LTM_EBIT" localSheetId="20" hidden="1">"c1221"</definedName>
    <definedName name="IQ_EV_OVER_LTM_EBIT" hidden="1">"c1426"</definedName>
    <definedName name="IQ_EV_OVER_LTM_EBITDA" localSheetId="20" hidden="1">"c1223"</definedName>
    <definedName name="IQ_EV_OVER_LTM_EBITDA" hidden="1">"c1427"</definedName>
    <definedName name="IQ_EV_OVER_LTM_REVENUE" localSheetId="20" hidden="1">"c1227"</definedName>
    <definedName name="IQ_EV_OVER_LTM_REVENUE" hidden="1">"c1429"</definedName>
    <definedName name="IQ_EVAL_DATE" hidden="1">"c2180"</definedName>
    <definedName name="IQ_EXCHANGE" hidden="1">"c405"</definedName>
    <definedName name="IQ_EXCISE_TAXES_EXCL_SALES">"c5515"</definedName>
    <definedName name="IQ_EXCISE_TAXES_INCL_SALES">"c5514"</definedName>
    <definedName name="IQ_EXERCISE_PRICE" localSheetId="20" hidden="1">"c406"</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ENSE_CODE_">"019802400"</definedName>
    <definedName name="IQ_EXPLORE_DRILL" hidden="1">"c409"</definedName>
    <definedName name="IQ_EXPORTS_APR_FC_UNUSED_UNUSED_UNUSED" hidden="1">"c8401"</definedName>
    <definedName name="IQ_EXPORTS_APR_UNUSED_UNUSED_UNUSED" hidden="1">"c7521"</definedName>
    <definedName name="IQ_EXPORTS_FC_UNUSED_UNUSED_UNUSED" hidden="1">"c7741"</definedName>
    <definedName name="IQ_EXPORTS_GOODS_REAL_SAAR_APR_FC_UNUSED_UNUSED_UNUSED" hidden="1">"c8512"</definedName>
    <definedName name="IQ_EXPORTS_GOODS_REAL_SAAR_APR_UNUSED_UNUSED_UNUSED" hidden="1">"c7632"</definedName>
    <definedName name="IQ_EXPORTS_GOODS_REAL_SAAR_FC_UNUSED_UNUSED_UNUSED" hidden="1">"c7852"</definedName>
    <definedName name="IQ_EXPORTS_GOODS_REAL_SAAR_POP_FC_UNUSED_UNUSED_UNUSED" hidden="1">"c8072"</definedName>
    <definedName name="IQ_EXPORTS_GOODS_REAL_SAAR_POP_UNUSED_UNUSED_UNUSED" hidden="1">"c7192"</definedName>
    <definedName name="IQ_EXPORTS_GOODS_REAL_SAAR_UNUSED_UNUSED_UNUSED" hidden="1">"c6972"</definedName>
    <definedName name="IQ_EXPORTS_GOODS_REAL_SAAR_YOY_FC_UNUSED_UNUSED_UNUSED" hidden="1">"c8292"</definedName>
    <definedName name="IQ_EXPORTS_GOODS_REAL_SAAR_YOY_UNUSED_UNUSED_UNUSED" hidden="1">"c7412"</definedName>
    <definedName name="IQ_EXPORTS_POP_FC_UNUSED_UNUSED_UNUSED" hidden="1">"c7961"</definedName>
    <definedName name="IQ_EXPORTS_POP_UNUSED_UNUSED_UNUSED" hidden="1">"c7081"</definedName>
    <definedName name="IQ_EXPORTS_SERVICES_REAL_SAAR_APR_FC_UNUSED_UNUSED_UNUSED" hidden="1">"c8516"</definedName>
    <definedName name="IQ_EXPORTS_SERVICES_REAL_SAAR_APR_UNUSED_UNUSED_UNUSED" hidden="1">"c7636"</definedName>
    <definedName name="IQ_EXPORTS_SERVICES_REAL_SAAR_FC_UNUSED_UNUSED_UNUSED" hidden="1">"c7856"</definedName>
    <definedName name="IQ_EXPORTS_SERVICES_REAL_SAAR_POP_FC_UNUSED_UNUSED_UNUSED" hidden="1">"c8076"</definedName>
    <definedName name="IQ_EXPORTS_SERVICES_REAL_SAAR_POP_UNUSED_UNUSED_UNUSED" hidden="1">"c7196"</definedName>
    <definedName name="IQ_EXPORTS_SERVICES_REAL_SAAR_UNUSED_UNUSED_UNUSED" hidden="1">"c6976"</definedName>
    <definedName name="IQ_EXPORTS_SERVICES_REAL_SAAR_YOY_FC_UNUSED_UNUSED_UNUSED" hidden="1">"c8296"</definedName>
    <definedName name="IQ_EXPORTS_SERVICES_REAL_SAAR_YOY_UNUSED_UNUSED_UNUSED" hidden="1">"c7416"</definedName>
    <definedName name="IQ_EXPORTS_UNUSED_UNUSED_UNUSED" hidden="1">"c6861"</definedName>
    <definedName name="IQ_EXPORTS_YOY_FC_UNUSED_UNUSED_UNUSED" hidden="1">"c8181"</definedName>
    <definedName name="IQ_EXPORTS_YOY_UNUSED_UNUSED_UNUSED" hidden="1">"c7301"</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localSheetId="20" hidden="1">"c413"</definedName>
    <definedName name="IQ_EXTRA_ITEMS" hidden="1">"c1459"</definedName>
    <definedName name="IQ_EXTRAORDINARY_GAINS_FDIC" hidden="1">"c6586"</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DIC" hidden="1">"c417"</definedName>
    <definedName name="IQ_FED_FUNDS_PURCHASED_FDIC" hidden="1">"c6343"</definedName>
    <definedName name="IQ_FED_FUNDS_SOLD_FDIC" hidden="1">"c6307"</definedName>
    <definedName name="IQ_FEDFUNDS_SOLD" hidden="1">"c2256"</definedName>
    <definedName name="IQ_FFO" hidden="1">"c1574"</definedName>
    <definedName name="IQ_FFO_ACT_OR_EST" hidden="1">"c2216"</definedName>
    <definedName name="IQ_FFO_ADJ_ACT_OR_EST">"c4435"</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PAYOUT_RATIO" hidden="1">"c3492"</definedName>
    <definedName name="IQ_FFO_SHARE_ACT_OR_EST">"c4446"</definedName>
    <definedName name="IQ_FFO_SHARE_SHARE_EST_THOM" hidden="1">"c3999"</definedName>
    <definedName name="IQ_FFO_SHARE_SHARE_HIGH_EST_THOM" hidden="1">"c4001"</definedName>
    <definedName name="IQ_FFO_SHARE_SHARE_LOW_EST_THOM" hidden="1">"c4002"</definedName>
    <definedName name="IQ_FFO_SHARE_SHARE_MEDIAN_EST_THOM" hidden="1">"c4000"</definedName>
    <definedName name="IQ_FFO_SHARE_SHARE_NUM_EST_THOM" hidden="1">"c4003"</definedName>
    <definedName name="IQ_FFO_SHARE_SHARE_STDDEV_EST_THOM" hidden="1">"c4004"</definedName>
    <definedName name="IQ_FFO_STDDEV_EST" hidden="1">"c422"</definedName>
    <definedName name="IQ_FH" hidden="1">100000</definedName>
    <definedName name="IQ_FHLB_ADVANCES_FDIC" hidden="1">"c6366"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FETEEN_YEAR_FIXED_AND_FLOATING_RATE_FDIC" hidden="1">"c6423"</definedName>
    <definedName name="IQ_FIFETEEN_YEAR_MORTGAGE_PASS_THROUGHS_FDIC" hidden="1">"c6415"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NOTES_PAY_TOTAL" hidden="1">"c5522"</definedName>
    <definedName name="IQ_FIN_DIV_REV" hidden="1">"c437"</definedName>
    <definedName name="IQ_FIN_DIV_ST_DEBT_TOTAL">"c5527"</definedName>
    <definedName name="IQ_FINANCING_CASH" localSheetId="20" hidden="1">"c893"</definedName>
    <definedName name="IQ_FINANCING_CASH" hidden="1">"c1405"</definedName>
    <definedName name="IQ_FINANCING_CASH_SUPPL" localSheetId="20" hidden="1">"c899"</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ED_ASSET_TURNS" hidden="1">"c445"</definedName>
    <definedName name="IQ_FIXED_INVEST_APR_FC_UNUSED_UNUSED_UNUSED" hidden="1">"c8410"</definedName>
    <definedName name="IQ_FIXED_INVEST_APR_UNUSED_UNUSED_UNUSED" hidden="1">"c7530"</definedName>
    <definedName name="IQ_FIXED_INVEST_FC_UNUSED_UNUSED_UNUSED" hidden="1">"c7750"</definedName>
    <definedName name="IQ_FIXED_INVEST_POP_FC_UNUSED_UNUSED_UNUSED" hidden="1">"c7970"</definedName>
    <definedName name="IQ_FIXED_INVEST_POP_UNUSED_UNUSED_UNUSED" hidden="1">"c7090"</definedName>
    <definedName name="IQ_FIXED_INVEST_REAL_APR_FC_UNUSED_UNUSED_UNUSED" hidden="1">"c8518"</definedName>
    <definedName name="IQ_FIXED_INVEST_REAL_APR_UNUSED_UNUSED_UNUSED" hidden="1">"c7638"</definedName>
    <definedName name="IQ_FIXED_INVEST_REAL_FC_UNUSED_UNUSED_UNUSED" hidden="1">"c7858"</definedName>
    <definedName name="IQ_FIXED_INVEST_REAL_POP_FC_UNUSED_UNUSED_UNUSED" hidden="1">"c8078"</definedName>
    <definedName name="IQ_FIXED_INVEST_REAL_POP_UNUSED_UNUSED_UNUSED" hidden="1">"c7198"</definedName>
    <definedName name="IQ_FIXED_INVEST_REAL_UNUSED_UNUSED_UNUSED" hidden="1">"c6978"</definedName>
    <definedName name="IQ_FIXED_INVEST_REAL_YOY_FC_UNUSED_UNUSED_UNUSED" hidden="1">"c8298"</definedName>
    <definedName name="IQ_FIXED_INVEST_REAL_YOY_UNUSED_UNUSED_UNUSED" hidden="1">"c7418"</definedName>
    <definedName name="IQ_FIXED_INVEST_UNUSED_UNUSED_UNUSED" hidden="1">"c6870"</definedName>
    <definedName name="IQ_FIXED_INVEST_YOY_FC_UNUSED_UNUSED_UNUSED" hidden="1">"c8190"</definedName>
    <definedName name="IQ_FIXED_INVEST_YOY_UNUSED_UNUSED_UNUSED" hidden="1">"c7310"</definedName>
    <definedName name="IQ_FLOAT_PERCENT" hidden="1">"c1575"</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NONTRANSACTION_ACCOUNTS_FDIC" hidden="1">"c6549"</definedName>
    <definedName name="IQ_FOREIGN_DEPOSITS_TRANSACTION_ACCOUNTS_FDIC" hidden="1">"c6541"</definedName>
    <definedName name="IQ_FOREIGN_EXCHANGE" localSheetId="20" hidden="1">"c451"</definedName>
    <definedName name="IQ_FOREIGN_EXCHANGE" hidden="1">"c1376"</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LOANS" hidden="1">"c448"</definedName>
    <definedName name="IQ_FQ" hidden="1">500</definedName>
    <definedName name="IQ_FUEL" hidden="1">"c449"</definedName>
    <definedName name="IQ_FULL_TIME" hidden="1">"c450"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DIC" hidden="1">"c6517"</definedName>
    <definedName name="IQ_FX_CONTRACTS_SPOT_FDIC" hidden="1">"c6356"</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localSheetId="20" hidden="1">"c452"</definedName>
    <definedName name="IQ_GAIN_SALE_ASSETS" hidden="1">"c1377"</definedName>
    <definedName name="IQ_GAIN_SALE_LOANS_FDIC" hidden="1">"c6673"</definedName>
    <definedName name="IQ_GAIN_SALE_RE_FDIC" hidden="1">"c6674"</definedName>
    <definedName name="IQ_GAINS_SALE_ASSETS_FDIC" hidden="1">"c6675"</definedName>
    <definedName name="IQ_GEO_SEG_ASSETS">"c4069"</definedName>
    <definedName name="IQ_GEO_SEG_ASSETS_ABS">"c4091"</definedName>
    <definedName name="IQ_GEO_SEG_ASSETS_TOTAL">"c4123"</definedName>
    <definedName name="IQ_GEO_SEG_CAPEX">"c4083"</definedName>
    <definedName name="IQ_GEO_SEG_CAPEX_ABS">"c4105"</definedName>
    <definedName name="IQ_GEO_SEG_CAPEX_TOTAL">"c4127"</definedName>
    <definedName name="IQ_GEO_SEG_DA">"c4082"</definedName>
    <definedName name="IQ_GEO_SEG_DA_ABS">"c4104"</definedName>
    <definedName name="IQ_GEO_SEG_DA_TOTAL">"c4126"</definedName>
    <definedName name="IQ_GEO_SEG_EARNINGS_OP">"c4073"</definedName>
    <definedName name="IQ_GEO_SEG_EARNINGS_OP_ABS">"c4095"</definedName>
    <definedName name="IQ_GEO_SEG_EARNINGS_OP_TOTAL">"c4119"</definedName>
    <definedName name="IQ_GEO_SEG_EBT">"c4072"</definedName>
    <definedName name="IQ_GEO_SEG_EBT_ABS">"c4094"</definedName>
    <definedName name="IQ_GEO_SEG_EBT_TOTAL">"c4121"</definedName>
    <definedName name="IQ_GEO_SEG_GP">"c4070"</definedName>
    <definedName name="IQ_GEO_SEG_GP_ABS">"c4092"</definedName>
    <definedName name="IQ_GEO_SEG_GP_TOTAL">"c4120"</definedName>
    <definedName name="IQ_GEO_SEG_INC_TAX">"c4081"</definedName>
    <definedName name="IQ_GEO_SEG_INC_TAX_ABS">"c4103"</definedName>
    <definedName name="IQ_GEO_SEG_INC_TAX_TOTAL">"c4125"</definedName>
    <definedName name="IQ_GEO_SEG_INTEREST_EXP">"c4080"</definedName>
    <definedName name="IQ_GEO_SEG_INTEREST_EXP_ABS">"c4102"</definedName>
    <definedName name="IQ_GEO_SEG_INTEREST_EXP_TOTAL">"c4124"</definedName>
    <definedName name="IQ_GEO_SEG_NAME">"c5484"</definedName>
    <definedName name="IQ_GEO_SEG_NAME_ABS">"c5485"</definedName>
    <definedName name="IQ_GEO_SEG_NI">"c4071"</definedName>
    <definedName name="IQ_GEO_SEG_NI_ABS">"c4093"</definedName>
    <definedName name="IQ_GEO_SEG_NI_TOTAL">"c4122"</definedName>
    <definedName name="IQ_GEO_SEG_OPER_INC">"c4075"</definedName>
    <definedName name="IQ_GEO_SEG_OPER_INC_ABS">"c4097"</definedName>
    <definedName name="IQ_GEO_SEG_OPER_INC_TOTAL">"c4118"</definedName>
    <definedName name="IQ_GEO_SEG_REV">"c4074"</definedName>
    <definedName name="IQ_GEO_SEG_REV_ABS">"c4096"</definedName>
    <definedName name="IQ_GEO_SEG_REV_TOTAL">"c4117"</definedName>
    <definedName name="IQ_GNMA_FDIC" hidden="1">"c6398"</definedName>
    <definedName name="IQ_GOODWILL_FDIC" hidden="1">"c6334"</definedName>
    <definedName name="IQ_GOODWILL_IMPAIRMENT_FDIC" hidden="1">"c6678"</definedName>
    <definedName name="IQ_GOODWILL_INTAN_FDIC" hidden="1">"c6333"</definedName>
    <definedName name="IQ_GOODWILL_NET" localSheetId="20" hidden="1">"c530"</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localSheetId="20" hidden="1">"c192"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localSheetId="20" hidden="1">"c511"</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ELD_MATURITY_FDIC" hidden="1">"c6408"</definedName>
    <definedName name="IQ_HIGH_TARGET_PRICE" hidden="1">"c1651"</definedName>
    <definedName name="IQ_HIGH_TARGET_PRICE_REUT">"c5317"</definedName>
    <definedName name="IQ_HIGHPRICE" hidden="1">"c545"</definedName>
    <definedName name="IQ_HOME_EQUITY_LOC_NET_CHARGE_OFFS_FDIC" hidden="1">"c6644"</definedName>
    <definedName name="IQ_HOME_EQUITY_LOC_TOTAL_CHARGE_OFFS_FDIC" hidden="1">"c6606"</definedName>
    <definedName name="IQ_HOME_EQUITY_LOC_TOTAL_RECOVERIES_FDIC" hidden="1">"c6625"</definedName>
    <definedName name="IQ_HOMEOWNERS_WRITTEN" hidden="1">"c546"</definedName>
    <definedName name="IQ_HOUSING_COMPLETIONS_SINGLE_FAM_APR_FC_UNUSED_UNUSED_UNUSED" hidden="1">"c8422"</definedName>
    <definedName name="IQ_HOUSING_COMPLETIONS_SINGLE_FAM_APR_UNUSED_UNUSED_UNUSED" hidden="1">"c7542"</definedName>
    <definedName name="IQ_HOUSING_COMPLETIONS_SINGLE_FAM_FC_UNUSED_UNUSED_UNUSED" hidden="1">"c7762"</definedName>
    <definedName name="IQ_HOUSING_COMPLETIONS_SINGLE_FAM_POP_FC_UNUSED_UNUSED_UNUSED" hidden="1">"c7982"</definedName>
    <definedName name="IQ_HOUSING_COMPLETIONS_SINGLE_FAM_POP_UNUSED_UNUSED_UNUSED" hidden="1">"c7102"</definedName>
    <definedName name="IQ_HOUSING_COMPLETIONS_SINGLE_FAM_UNUSED_UNUSED_UNUSED" hidden="1">"c6882"</definedName>
    <definedName name="IQ_HOUSING_COMPLETIONS_SINGLE_FAM_YOY_FC_UNUSED_UNUSED_UNUSED" hidden="1">"c8202"</definedName>
    <definedName name="IQ_HOUSING_COMPLETIONS_SINGLE_FAM_YOY_UNUSED_UNUSED_UNUSED" hidden="1">"c7322"</definedName>
    <definedName name="IQ_IMPAIR_OIL" hidden="1">"c547"</definedName>
    <definedName name="IQ_IMPAIRMENT_GW" hidden="1">"c548"</definedName>
    <definedName name="IQ_IMPORTS_GOODS_REAL_SAAR_APR_FC_UNUSED_UNUSED_UNUSED" hidden="1">"c8523"</definedName>
    <definedName name="IQ_IMPORTS_GOODS_REAL_SAAR_APR_UNUSED_UNUSED_UNUSED" hidden="1">"c7643"</definedName>
    <definedName name="IQ_IMPORTS_GOODS_REAL_SAAR_FC_UNUSED_UNUSED_UNUSED" hidden="1">"c7863"</definedName>
    <definedName name="IQ_IMPORTS_GOODS_REAL_SAAR_POP_FC_UNUSED_UNUSED_UNUSED" hidden="1">"c8083"</definedName>
    <definedName name="IQ_IMPORTS_GOODS_REAL_SAAR_POP_UNUSED_UNUSED_UNUSED" hidden="1">"c7203"</definedName>
    <definedName name="IQ_IMPORTS_GOODS_REAL_SAAR_UNUSED_UNUSED_UNUSED" hidden="1">"c6983"</definedName>
    <definedName name="IQ_IMPORTS_GOODS_REAL_SAAR_YOY_FC_UNUSED_UNUSED_UNUSED" hidden="1">"c8303"</definedName>
    <definedName name="IQ_IMPORTS_GOODS_REAL_SAAR_YOY_UNUSED_UNUSED_UNUSED" hidden="1">"c7423"</definedName>
    <definedName name="IQ_IMPORTS_GOODS_SERVICES_APR_FC_UNUSED_UNUSED_UNUSED" hidden="1">"c8429"</definedName>
    <definedName name="IQ_IMPORTS_GOODS_SERVICES_APR_UNUSED_UNUSED_UNUSED" hidden="1">"c7549"</definedName>
    <definedName name="IQ_IMPORTS_GOODS_SERVICES_FC_UNUSED_UNUSED_UNUSED" hidden="1">"c7769"</definedName>
    <definedName name="IQ_IMPORTS_GOODS_SERVICES_POP_FC_UNUSED_UNUSED_UNUSED" hidden="1">"c7989"</definedName>
    <definedName name="IQ_IMPORTS_GOODS_SERVICES_POP_UNUSED_UNUSED_UNUSED" hidden="1">"c7109"</definedName>
    <definedName name="IQ_IMPORTS_GOODS_SERVICES_REAL_SAAR_APR_FC_UNUSED_UNUSED_UNUSED" hidden="1">"c8524"</definedName>
    <definedName name="IQ_IMPORTS_GOODS_SERVICES_REAL_SAAR_APR_UNUSED_UNUSED_UNUSED" hidden="1">"c7644"</definedName>
    <definedName name="IQ_IMPORTS_GOODS_SERVICES_REAL_SAAR_FC_UNUSED_UNUSED_UNUSED" hidden="1">"c7864"</definedName>
    <definedName name="IQ_IMPORTS_GOODS_SERVICES_REAL_SAAR_POP_FC_UNUSED_UNUSED_UNUSED" hidden="1">"c8084"</definedName>
    <definedName name="IQ_IMPORTS_GOODS_SERVICES_REAL_SAAR_POP_UNUSED_UNUSED_UNUSED" hidden="1">"c7204"</definedName>
    <definedName name="IQ_IMPORTS_GOODS_SERVICES_REAL_SAAR_UNUSED_UNUSED_UNUSED" hidden="1">"c6984"</definedName>
    <definedName name="IQ_IMPORTS_GOODS_SERVICES_REAL_SAAR_YOY_FC_UNUSED_UNUSED_UNUSED" hidden="1">"c8304"</definedName>
    <definedName name="IQ_IMPORTS_GOODS_SERVICES_REAL_SAAR_YOY_UNUSED_UNUSED_UNUSED" hidden="1">"c7424"</definedName>
    <definedName name="IQ_IMPORTS_GOODS_SERVICES_UNUSED_UNUSED_UNUSED" hidden="1">"c6889"</definedName>
    <definedName name="IQ_IMPORTS_GOODS_SERVICES_YOY_FC_UNUSED_UNUSED_UNUSED" hidden="1">"c8209"</definedName>
    <definedName name="IQ_IMPORTS_GOODS_SERVICES_YOY_UNUSED_UNUSED_UNUSED" hidden="1">"c7329"</definedName>
    <definedName name="IQ_IMPUT_OPER_LEASE_DEPR" hidden="1">"c2987"</definedName>
    <definedName name="IQ_IMPUT_OPER_LEASE_INT_EXP" hidden="1">"c2986"</definedName>
    <definedName name="IQ_INC_AFTER_TAX" hidden="1">"c1598"</definedName>
    <definedName name="IQ_INC_AVAIL_EXCL" localSheetId="20" hidden="1">"c789"</definedName>
    <definedName name="IQ_INC_AVAIL_EXCL" hidden="1">"c1395"</definedName>
    <definedName name="IQ_INC_AVAIL_INCL" localSheetId="20" hidden="1">"c791"</definedName>
    <definedName name="IQ_INC_AVAIL_INCL" hidden="1">"c1396"</definedName>
    <definedName name="IQ_INC_BEFORE_TAX" localSheetId="20" hidden="1">"c386"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LOANS_FDIC" hidden="1">"c6365"</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TITUTIONS_EARNINGS_GAINS_FDIC" hidden="1">"c6723"</definedName>
    <definedName name="IQ_INSUR_RECEIV" hidden="1">"c1600"</definedName>
    <definedName name="IQ_INSURANCE_COMMISSION_FEES_FDIC" hidden="1">"c6670"</definedName>
    <definedName name="IQ_INSURANCE_UNDERWRITING_INCOME_FDIC" hidden="1">"c6671"</definedName>
    <definedName name="IQ_INT_BORROW" hidden="1">"c583"</definedName>
    <definedName name="IQ_INT_DEMAND_NOTES_FDIC" hidden="1">"c6567"</definedName>
    <definedName name="IQ_INT_DEPOSITS" hidden="1">"c584"</definedName>
    <definedName name="IQ_INT_DIV_INC" hidden="1">"c585"</definedName>
    <definedName name="IQ_INT_DOMESTIC_DEPOSITS_FDIC" hidden="1">"c6564"</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TOTAL_FDIC" hidden="1">"c6569"</definedName>
    <definedName name="IQ_INT_EXP_UTI" hidden="1">"c592"</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IT" hidden="1">"c597"</definedName>
    <definedName name="IQ_INT_INC_SECURITIES_FDIC" hidden="1">"c6559"</definedName>
    <definedName name="IQ_INT_INC_TOTAL" hidden="1">"c598"</definedName>
    <definedName name="IQ_INT_INC_TOTAL_FDIC" hidden="1">"c6563"</definedName>
    <definedName name="IQ_INT_INC_TRADING_ACCOUNTS_FDIC" hidden="1">"c6560"</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_SUB_NOTES_FDIC" hidden="1">"c6568"</definedName>
    <definedName name="IQ_INTANGIBLES_NET" localSheetId="20" hidden="1">"c907"</definedName>
    <definedName name="IQ_INTANGIBLES_NET" hidden="1">"c1407"</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CASH_DEPOSITS" hidden="1">"c2255"</definedName>
    <definedName name="IQ_INTEREST_EXP" hidden="1">"c618"</definedName>
    <definedName name="IQ_INTEREST_EXP_NET" hidden="1">"c1450"</definedName>
    <definedName name="IQ_INTEREST_EXP_NON" localSheetId="20" hidden="1">"c618"</definedName>
    <definedName name="IQ_INTEREST_EXP_NON" hidden="1">"c1383"</definedName>
    <definedName name="IQ_INTEREST_EXP_SUPPL" hidden="1">"c1460"</definedName>
    <definedName name="IQ_INTEREST_INC" localSheetId="20" hidden="1">"c769"</definedName>
    <definedName name="IQ_INTEREST_INC" hidden="1">"c1393"</definedName>
    <definedName name="IQ_INTEREST_INC_NON" localSheetId="20" hidden="1">"c619"</definedName>
    <definedName name="IQ_INTEREST_INC_NON" hidden="1">"c1384"</definedName>
    <definedName name="IQ_INTEREST_INVEST_INC" hidden="1">"c619"</definedName>
    <definedName name="IQ_INTEREST_RATE_CONTRACTS_FDIC" hidden="1">"c6512"</definedName>
    <definedName name="IQ_INTEREST_RATE_EXPOSURES_FDIC" hidden="1">"c6662"</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MUNI_SECURITY">"c5512"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NVEST_SECURITY_SUPPL">"c5511"</definedName>
    <definedName name="IQ_INVESTMENT_BANKING_OTHER_FEES_FDIC" hidden="1">"c6666"</definedName>
    <definedName name="IQ_IPRD" hidden="1">"c644"</definedName>
    <definedName name="IQ_IRA_KEOGH_ACCOUNTS_FDIC" hidden="1">"c6496"</definedName>
    <definedName name="IQ_ISM_SERVICES_APR_FC_UNUSED_UNUSED_UNUSED" hidden="1">"c8443"</definedName>
    <definedName name="IQ_ISM_SERVICES_APR_UNUSED_UNUSED_UNUSED" hidden="1">"c7563"</definedName>
    <definedName name="IQ_ISM_SERVICES_FC_UNUSED_UNUSED_UNUSED" hidden="1">"c7783"</definedName>
    <definedName name="IQ_ISM_SERVICES_POP_FC_UNUSED_UNUSED_UNUSED" hidden="1">"c8003"</definedName>
    <definedName name="IQ_ISM_SERVICES_POP_UNUSED_UNUSED_UNUSED" hidden="1">"c7123"</definedName>
    <definedName name="IQ_ISM_SERVICES_UNUSED_UNUSED_UNUSED" hidden="1">"c6903"</definedName>
    <definedName name="IQ_ISM_SERVICES_YOY_FC_UNUSED_UNUSED_UNUSED" hidden="1">"c8223"</definedName>
    <definedName name="IQ_ISM_SERVICES_YOY_UNUSED_UNUSED_UNUSED" hidden="1">"c7343"</definedName>
    <definedName name="IQ_ISS_DEBT_NET" localSheetId="20" hidden="1">"c751"</definedName>
    <definedName name="IQ_ISS_DEBT_NET" hidden="1">"c1391"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E_INSURANCE_ASSETS_FDIC" hidden="1">"c6372"</definedName>
    <definedName name="IQ_LIFOR" hidden="1">"c655"</definedName>
    <definedName name="IQ_LL" hidden="1">"c656"</definedName>
    <definedName name="IQ_LOAN_COMMITMENTS_REVOLVING_FDIC" hidden="1">"c6524"</definedName>
    <definedName name="IQ_LOAN_LEASE_RECEIV" hidden="1">"c657"</definedName>
    <definedName name="IQ_LOAN_LOSS" localSheetId="20" hidden="1">"c656"</definedName>
    <definedName name="IQ_LOAN_LOSS" hidden="1">"c1386"</definedName>
    <definedName name="IQ_LOAN_LOSS_ALLOW_FDIC" hidden="1">"c6326"</definedName>
    <definedName name="IQ_LOAN_LOSS_ALLOWANCE_NONCURRENT_LOANS_FDIC" hidden="1">"c6740"</definedName>
    <definedName name="IQ_LOAN_LOSSES_FDIC" hidden="1">"c6580"</definedName>
    <definedName name="IQ_LOAN_SERVICE_REV" hidden="1">"c658"</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DEPOSITORY_INSTITUTIONS_FDIC" hidden="1">"c6382"</definedName>
    <definedName name="IQ_LOANS_FOR_SALE" hidden="1">"c666"</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PAST_DUE" hidden="1">"c667"</definedName>
    <definedName name="IQ_LOANS_RECEIV_CURRENT" hidden="1">"c668"</definedName>
    <definedName name="IQ_LOANS_RECEIV_LT" hidden="1">"c669"</definedName>
    <definedName name="IQ_LOANS_RECEIV_LT_UTI" hidden="1">"c670"</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NG_TERM_DEBT" localSheetId="20" hidden="1">"c674"</definedName>
    <definedName name="IQ_LONG_TERM_DEBT" hidden="1">"c1387"</definedName>
    <definedName name="IQ_LONG_TERM_DEBT_OVER_TOTAL_CAP" localSheetId="20" hidden="1">"c677"</definedName>
    <definedName name="IQ_LONG_TERM_DEBT_OVER_TOTAL_CAP" hidden="1">"c1388"</definedName>
    <definedName name="IQ_LONG_TERM_GROWTH" hidden="1">"c671"</definedName>
    <definedName name="IQ_LONG_TERM_INV" localSheetId="20" hidden="1">"c697"</definedName>
    <definedName name="IQ_LONG_TERM_INV" hidden="1">"c1389"</definedName>
    <definedName name="IQ_LOSS_ALLOWANCE_LOANS_FDIC" hidden="1">"c6739"</definedName>
    <definedName name="IQ_LOSS_LOSS_EXP" hidden="1">"c672"</definedName>
    <definedName name="IQ_LOSS_TO_NET_EARNED" hidden="1">"c2751"</definedName>
    <definedName name="IQ_LOW_TARGET_PRICE" hidden="1">"c1652"</definedName>
    <definedName name="IQ_LOW_TARGET_PRICE_REUT">"c5318"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localSheetId="20" hidden="1">"c1304"</definedName>
    <definedName name="IQ_LTM_REVENUE_OVER_EMPLOYEES" hidden="1">"c1437"</definedName>
    <definedName name="IQ_LTMMONTH" hidden="1">120000</definedName>
    <definedName name="IQ_MACHINERY" hidden="1">"c711"</definedName>
    <definedName name="IQ_MAINT_CAPEX" hidden="1">"c2947"</definedName>
    <definedName name="IQ_MAINT_CAPEX_ACT_OR_EST">"c4458"</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ATURITY_ONE_YEAR_LESS_FDIC" hidden="1">"c6425"</definedName>
    <definedName name="IQ_MC_RATIO" hidden="1">"c2783"</definedName>
    <definedName name="IQ_MC_STATUTORY_SURPLUS" hidden="1">"c2772"</definedName>
    <definedName name="IQ_MEDIAN_NEW_HOME_SALES_APR_FC_UNUSED_UNUSED_UNUSED" hidden="1">"c8460"</definedName>
    <definedName name="IQ_MEDIAN_NEW_HOME_SALES_APR_UNUSED_UNUSED_UNUSED" hidden="1">"c7580"</definedName>
    <definedName name="IQ_MEDIAN_NEW_HOME_SALES_FC_UNUSED_UNUSED_UNUSED" hidden="1">"c7800"</definedName>
    <definedName name="IQ_MEDIAN_NEW_HOME_SALES_POP_FC_UNUSED_UNUSED_UNUSED" hidden="1">"c8020"</definedName>
    <definedName name="IQ_MEDIAN_NEW_HOME_SALES_POP_UNUSED_UNUSED_UNUSED" hidden="1">"c7140"</definedName>
    <definedName name="IQ_MEDIAN_NEW_HOME_SALES_UNUSED_UNUSED_UNUSED" hidden="1">"c6920"</definedName>
    <definedName name="IQ_MEDIAN_NEW_HOME_SALES_YOY_FC_UNUSED_UNUSED_UNUSED" hidden="1">"c8240"</definedName>
    <definedName name="IQ_MEDIAN_NEW_HOME_SALES_YOY_UNUSED_UNUSED_UNUSED" hidden="1">"c7360"</definedName>
    <definedName name="IQ_MEDIAN_TARGET_PRICE" hidden="1">"c1650"</definedName>
    <definedName name="IQ_MEDIAN_TARGET_PRICE_REUT">"c5316"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"c4048"</definedName>
    <definedName name="IQ_MM_ACCOUNT" hidden="1">"c743"</definedName>
    <definedName name="IQ_MONEY_MARKET_DEPOSIT_ACCOUNTS_FDIC" hidden="1">"c6553"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SERV_RIGHTS" hidden="1">"c2242"</definedName>
    <definedName name="IQ_MORTGAGE_SERVICING_FDIC" hidden="1">"c6335"</definedName>
    <definedName name="IQ_MTD" hidden="1">800000</definedName>
    <definedName name="IQ_MULTIFAMILY_RESIDENTIAL_LOANS_FDIC" hidden="1">"c6311"</definedName>
    <definedName name="IQ_NAMES_REVISION_DATE_" localSheetId="20" hidden="1">41721.7713657407</definedName>
    <definedName name="IQ_NAMES_REVISION_DATE_" hidden="1">42691.5412615741</definedName>
    <definedName name="IQ_NAV_ACT_OR_EST" hidden="1">"c2225"</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CHARGE_OFFS_FDIC" hidden="1">"c6641"</definedName>
    <definedName name="IQ_NET_CHARGE_OFFS_LOANS_FDIC" hidden="1">"c6751"</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EBITDA" hidden="1">"c750"</definedName>
    <definedName name="IQ_NET_DEBT_EBITDA_CAPEX" hidden="1">"c2949"</definedName>
    <definedName name="IQ_NET_DEBT_EST" hidden="1">"c3517"</definedName>
    <definedName name="IQ_NET_DEBT_HIGH_EST" hidden="1">"c3518"</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DEBT_LOW_EST" hidden="1">"c3519"</definedName>
    <definedName name="IQ_NET_DEBT_MEDIAN_EST" hidden="1">"c3520"</definedName>
    <definedName name="IQ_NET_DEBT_NUM_EST" hidden="1">"c3515"</definedName>
    <definedName name="IQ_NET_DEBT_STDDEV_EST" hidden="1">"c3516"</definedName>
    <definedName name="IQ_NET_EARNED" hidden="1">"c2734"</definedName>
    <definedName name="IQ_NET_INC" localSheetId="20" hidden="1">"c781"</definedName>
    <definedName name="IQ_NET_INC" hidden="1">"c1394"</definedName>
    <definedName name="IQ_NET_INC_BEFORE" localSheetId="20" hidden="1">"c344"</definedName>
    <definedName name="IQ_NET_INC_BEFORE" hidden="1">"c1368"</definedName>
    <definedName name="IQ_NET_INC_CF" localSheetId="20" hidden="1">"c793"</definedName>
    <definedName name="IQ_NET_INC_CF" hidden="1">"c1397"</definedName>
    <definedName name="IQ_NET_INC_MARGIN" localSheetId="20" hidden="1">"c794"</definedName>
    <definedName name="IQ_NET_INC_MARGIN" hidden="1">"c1398"</definedName>
    <definedName name="IQ_NET_INCOME_FDIC" hidden="1">"c6587"</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NK_FDIC" hidden="1">"c6570"</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localSheetId="20" hidden="1">"c764"</definedName>
    <definedName name="IQ_NET_INTEREST_INC" hidden="1">"c1392"</definedName>
    <definedName name="IQ_NET_INTEREST_INC_AFTER_LL" hidden="1">"c1604"</definedName>
    <definedName name="IQ_NET_INTEREST_MARGIN_FDIC" hidden="1">"c6726"</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LEASES_CORE_DEPOSITS_FDIC" hidden="1">"c6743"</definedName>
    <definedName name="IQ_NET_LOANS_LEASES_DEPOSITS_FDIC" hidden="1">"c6742"</definedName>
    <definedName name="IQ_NET_LOANS_TOTAL_DEPOSITS" hidden="1">"c779"</definedName>
    <definedName name="IQ_NET_OPERATING_INCOME_ASSETS_FDIC" hidden="1">"c6729"</definedName>
    <definedName name="IQ_NET_RENTAL_EXP_FN" hidden="1">"c780"</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CT_OR_EST" hidden="1">"c2222"</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"c4474"</definedName>
    <definedName name="IQ_NI_SBC_GW_ACT_OR_EST">"c4478"</definedName>
    <definedName name="IQ_NI_SFAS" hidden="1">"c795"</definedName>
    <definedName name="IQ_NI_STDDEV_EST" hidden="1">"c1721"</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localSheetId="20" hidden="1">"c797"</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EXP_FDIC" hidden="1">"c6579"</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_INC_FDIC" hidden="1">"c6575"</definedName>
    <definedName name="IQ_NON_INTEREST_EXP" localSheetId="20" hidden="1">"c801"</definedName>
    <definedName name="IQ_NON_INTEREST_EXP" hidden="1">"c1400"</definedName>
    <definedName name="IQ_NON_INTEREST_INC" localSheetId="20" hidden="1">"c802"</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PENSION_EXP" hidden="1">"c3000"</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COURSE_DEBT" hidden="1">"c2550"</definedName>
    <definedName name="IQ_NONRECOURSE_DEBT_PCT" hidden="1">"c2551"</definedName>
    <definedName name="IQ_NONRES_FIXED_INVEST_PRIV_APR_FC_UNUSED_UNUSED_UNUSED" hidden="1">"c8468"</definedName>
    <definedName name="IQ_NONRES_FIXED_INVEST_PRIV_APR_UNUSED_UNUSED_UNUSED" hidden="1">"c7588"</definedName>
    <definedName name="IQ_NONRES_FIXED_INVEST_PRIV_FC_UNUSED_UNUSED_UNUSED" hidden="1">"c7808"</definedName>
    <definedName name="IQ_NONRES_FIXED_INVEST_PRIV_POP_FC_UNUSED_UNUSED_UNUSED" hidden="1">"c8028"</definedName>
    <definedName name="IQ_NONRES_FIXED_INVEST_PRIV_POP_UNUSED_UNUSED_UNUSED" hidden="1">"c7148"</definedName>
    <definedName name="IQ_NONRES_FIXED_INVEST_PRIV_UNUSED_UNUSED_UNUSED" hidden="1">"c6928"</definedName>
    <definedName name="IQ_NONRES_FIXED_INVEST_PRIV_YOY_FC_UNUSED_UNUSED_UNUSED" hidden="1">"c8248"</definedName>
    <definedName name="IQ_NONRES_FIXED_INVEST_PRIV_YOY_UNUSED_UNUSED_UNUSED" hidden="1">"c7368"</definedName>
    <definedName name="IQ_NONTRANSACTION_ACCOUNTS_FDIC" hidden="1">"c6552"</definedName>
    <definedName name="IQ_NONUTIL_REV" hidden="1">"c2089"</definedName>
    <definedName name="IQ_NORM_EPS_ACT_OR_EST" hidden="1">"c2249"</definedName>
    <definedName name="IQ_NORMAL_INC_AFTER" hidden="1">"c1605"</definedName>
    <definedName name="IQ_NORMAL_INC_AVAIL" hidden="1">"c1606"</definedName>
    <definedName name="IQ_NORMAL_INC_BEFORE" hidden="1">"c1607"</definedName>
    <definedName name="IQ_NOTES_PAY" localSheetId="20" hidden="1">"c1176"</definedName>
    <definedName name="IQ_NOTES_PAY" hidden="1">"c1423"</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DEPOSITS_LESS_THAN_100K_FDIC" hidden="1">"c6495"</definedName>
    <definedName name="IQ_NUMBER_DEPOSITS_MORE_THAN_100K_FDIC" hidden="1">"c6493"</definedName>
    <definedName name="IQ_NUMBER_SHAREHOLDERS" hidden="1">"c1967"</definedName>
    <definedName name="IQ_NUMBER_SHAREHOLDERS_CLASSA" hidden="1">"c1968"</definedName>
    <definedName name="IQ_NUMBER_SHAREHOLDERS_OTHER" hidden="1">"c1969"</definedName>
    <definedName name="IQ_OBLIGATIONS_OF_STATES_TOTAL_LOANS_FOREIGN_FDIC" hidden="1">"c6447"</definedName>
    <definedName name="IQ_OBLIGATIONS_STATES_FDIC" hidden="1">"c6431"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UNRECOG_PRIOR" hidden="1">"c3320"</definedName>
    <definedName name="IQ_OPEB_UNRECOG_PRIOR_DOM" hidden="1">"c3318"</definedName>
    <definedName name="IQ_OPEB_UNRECOG_PRIOR_FOREIGN" hidden="1">"c3319"</definedName>
    <definedName name="IQ_OPENED55" hidden="1">1</definedName>
    <definedName name="IQ_OPENPRICE" hidden="1">"c848"</definedName>
    <definedName name="IQ_OPER_INC" hidden="1">"c849"</definedName>
    <definedName name="IQ_OPER_INC_ACT_OR_EST" hidden="1">"c2220"</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localSheetId="20" hidden="1">"c362"</definedName>
    <definedName name="IQ_OPER_INC_MARGIN" hidden="1">"c1448"</definedName>
    <definedName name="IQ_OPER_INC_MEDIAN_EST" hidden="1">"c1689"</definedName>
    <definedName name="IQ_OPER_INC_NUM_EST" hidden="1">"c1692"</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DJUST_GROSS_LOANS" hidden="1">"c859"</definedName>
    <definedName name="IQ_OTHER_AMORT">"c5563"</definedName>
    <definedName name="IQ_OTHER_AMORT_BR" hidden="1">"c5566"</definedName>
    <definedName name="IQ_OTHER_ASSETS" hidden="1">"c860"</definedName>
    <definedName name="IQ_OTHER_ASSETS_BNK" hidden="1">"c861"</definedName>
    <definedName name="IQ_OTHER_ASSETS_BR" hidden="1">"c862"</definedName>
    <definedName name="IQ_OTHER_ASSETS_FDIC" hidden="1">"c6338"</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BORROWED_FUNDS_FDIC" hidden="1">"c6345"</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URRENT_ASSETS" localSheetId="20" hidden="1">"c868"</definedName>
    <definedName name="IQ_OTHER_CURRENT_ASSETS" hidden="1">"c1403"</definedName>
    <definedName name="IQ_OTHER_CURRENT_LIAB" localSheetId="20" hidden="1">"c877"</definedName>
    <definedName name="IQ_OTHER_CURRENT_LIAB" hidden="1">"c1404"</definedName>
    <definedName name="IQ_OTHER_DEBT" hidden="1">"c2507"</definedName>
    <definedName name="IQ_OTHER_DEBT_PCT" hidden="1">"c2508"</definedName>
    <definedName name="IQ_OTHER_DEP" hidden="1">"c885"</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SURANCE_FEES_FDIC" hidden="1">"c6672"</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localSheetId="20" hidden="1">"c916"</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OANS" hidden="1">"c945"</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ONG_TERM" localSheetId="20" hidden="1">"c946"</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localSheetId="20" hidden="1">"c959"</definedName>
    <definedName name="IQ_OTHER_NET" hidden="1">"c1453"</definedName>
    <definedName name="IQ_OTHER_NON_INT_EXP" hidden="1">"c953"</definedName>
    <definedName name="IQ_OTHER_NON_INT_EXP_FDIC" hidden="1">"c6578"</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localSheetId="20" hidden="1">"c1010"</definedName>
    <definedName name="IQ_OTHER_REVENUE" hidden="1">"c1410"</definedName>
    <definedName name="IQ_OTHER_SAVINGS_DEPOSITS_FDIC" hidden="1">"c6554"</definedName>
    <definedName name="IQ_OTHER_STRIKE_PRICE_GRANTED" hidden="1">"c2692"</definedName>
    <definedName name="IQ_OTHER_TRANSACTIONS_FDIC" hidden="1">"c6504"</definedName>
    <definedName name="IQ_OTHER_UNDRAWN" hidden="1">"c2522"</definedName>
    <definedName name="IQ_OTHER_UNUSED_COMMITMENTS_FDIC" hidden="1">"c6530"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localSheetId="20" hidden="1">"c1022"</definedName>
    <definedName name="IQ_OUTSTANDING_BS_DATE" hidden="1">"c2128"</definedName>
    <definedName name="IQ_OUTSTANDING_FILING_DATE" localSheetId="20" hidden="1">"c1023"</definedName>
    <definedName name="IQ_OUTSTANDING_FILING_DATE" hidden="1">"c2127"</definedName>
    <definedName name="IQ_OVER_FIFETEEN_YEAR_MORTGAGE_PASS_THROUGHS_FDIC" hidden="1">"c6416"</definedName>
    <definedName name="IQ_OVER_FIFTEEN_YEAR_FIXED_AND_FLOATING_RATE_FDIC" hidden="1">"c6424"</definedName>
    <definedName name="IQ_OVER_THREE_YEARS_FDIC" hidden="1">"c6418"</definedName>
    <definedName name="IQ_OWNERSHIP" hidden="1">"c2160"</definedName>
    <definedName name="IQ_PART_TIME" hidden="1">"c1024"</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Y_ACCRUED" localSheetId="20" hidden="1">"c8"</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"c4049"</definedName>
    <definedName name="IQ_PE_NORMALIZED" hidden="1">"c2207"</definedName>
    <definedName name="IQ_PE_RATIO" hidden="1">"c1610"</definedName>
    <definedName name="IQ_PEG_FWD" hidden="1">"c1863"</definedName>
    <definedName name="IQ_PEG_FWD_REUT">"c4052"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2MONTHS_CIQ" hidden="1">"c3769"</definedName>
    <definedName name="IQ_PERCENT_CHANGE_EST_FFO_18MONTHS" hidden="1">"c1829"</definedName>
    <definedName name="IQ_PERCENT_CHANGE_EST_FFO_18MONTHS_CIQ" hidden="1">"c3770"</definedName>
    <definedName name="IQ_PERCENT_CHANGE_EST_FFO_3MONTHS" hidden="1">"c1825"</definedName>
    <definedName name="IQ_PERCENT_CHANGE_EST_FFO_3MONTHS_CIQ" hidden="1">"c3766"</definedName>
    <definedName name="IQ_PERCENT_CHANGE_EST_FFO_6MONTHS" hidden="1">"c1826"</definedName>
    <definedName name="IQ_PERCENT_CHANGE_EST_FFO_6MONTHS_CIQ" hidden="1">"c3767"</definedName>
    <definedName name="IQ_PERCENT_CHANGE_EST_FFO_9MONTHS" hidden="1">"c1827"</definedName>
    <definedName name="IQ_PERCENT_CHANGE_EST_FFO_9MONTHS_CIQ" hidden="1">"c3768"</definedName>
    <definedName name="IQ_PERCENT_CHANGE_EST_FFO_DAY" hidden="1">"c1822"</definedName>
    <definedName name="IQ_PERCENT_CHANGE_EST_FFO_DAY_CIQ" hidden="1">"c3764"</definedName>
    <definedName name="IQ_PERCENT_CHANGE_EST_FFO_MONTH" hidden="1">"c1824"</definedName>
    <definedName name="IQ_PERCENT_CHANGE_EST_FFO_MONTH_CIQ" hidden="1">"c3765"</definedName>
    <definedName name="IQ_PERCENT_CHANGE_EST_FFO_SHARE_SHARE_12MONTHS" hidden="1">"c1828"</definedName>
    <definedName name="IQ_PERCENT_CHANGE_EST_FFO_SHARE_SHARE_12MONTHS_THOM" hidden="1">"c5248"</definedName>
    <definedName name="IQ_PERCENT_CHANGE_EST_FFO_SHARE_SHARE_18MONTHS" hidden="1">"c1829"</definedName>
    <definedName name="IQ_PERCENT_CHANGE_EST_FFO_SHARE_SHARE_18MONTHS_THOM" hidden="1">"c5249"</definedName>
    <definedName name="IQ_PERCENT_CHANGE_EST_FFO_SHARE_SHARE_3MONTHS" hidden="1">"c1825"</definedName>
    <definedName name="IQ_PERCENT_CHANGE_EST_FFO_SHARE_SHARE_3MONTHS_THOM" hidden="1">"c5245"</definedName>
    <definedName name="IQ_PERCENT_CHANGE_EST_FFO_SHARE_SHARE_6MONTHS" hidden="1">"c1826"</definedName>
    <definedName name="IQ_PERCENT_CHANGE_EST_FFO_SHARE_SHARE_6MONTHS_THOM" hidden="1">"c5246"</definedName>
    <definedName name="IQ_PERCENT_CHANGE_EST_FFO_SHARE_SHARE_9MONTHS" hidden="1">"c1827"</definedName>
    <definedName name="IQ_PERCENT_CHANGE_EST_FFO_SHARE_SHARE_9MONTHS_THOM" hidden="1">"c5247"</definedName>
    <definedName name="IQ_PERCENT_CHANGE_EST_FFO_SHARE_SHARE_DAY" hidden="1">"c1822"</definedName>
    <definedName name="IQ_PERCENT_CHANGE_EST_FFO_SHARE_SHARE_DAY_THOM" hidden="1">"c5243"</definedName>
    <definedName name="IQ_PERCENT_CHANGE_EST_FFO_SHARE_SHARE_MONTH" hidden="1">"c1824"</definedName>
    <definedName name="IQ_PERCENT_CHANGE_EST_FFO_SHARE_SHARE_MONTH_THOM" hidden="1">"c5244"</definedName>
    <definedName name="IQ_PERCENT_CHANGE_EST_FFO_SHARE_SHARE_WEEK" hidden="1">"c1823"</definedName>
    <definedName name="IQ_PERCENT_CHANGE_EST_FFO_SHARE_SHARE_WEEK_THOM" hidden="1">"c5274"</definedName>
    <definedName name="IQ_PERCENT_CHANGE_EST_FFO_WEEK" hidden="1">"c1823"</definedName>
    <definedName name="IQ_PERCENT_CHANGE_EST_FFO_WEEK_CIQ" hidden="1">"c3795"</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CENT_INSURED_FDIC" hidden="1">"c6374"</definedName>
    <definedName name="IQ_PERIODDATE" localSheetId="20" hidden="1">"c1034"</definedName>
    <definedName name="IQ_PERIODDATE" hidden="1">"c1414"</definedName>
    <definedName name="IQ_PERIODDATE_BS" hidden="1">"c1032"</definedName>
    <definedName name="IQ_PERIODDATE_CF" hidden="1">"c1033"</definedName>
    <definedName name="IQ_PERIODDATE_FDIC" hidden="1">"c13646"</definedName>
    <definedName name="IQ_PERIODDATE_IS" hidden="1">"c1034"</definedName>
    <definedName name="IQ_PERIODLENGTH_CF" hidden="1">"c1502"</definedName>
    <definedName name="IQ_PERIODLENGTH_IS" hidden="1">"c1503"</definedName>
    <definedName name="IQ_PERTYPE" hidden="1">"c1611"</definedName>
    <definedName name="IQ_PLEDGED_SECURITIES_FDIC" hidden="1">"c6401"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RE_OPEN_COST" hidden="1">"c1040"</definedName>
    <definedName name="IQ_PRE_TAX_ACT_OR_EST" hidden="1">"c2221"</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localSheetId="20" hidden="1">"c1052"</definedName>
    <definedName name="IQ_PREF_STOCK" hidden="1">"c1416"</definedName>
    <definedName name="IQ_PREF_TOT" localSheetId="20" hidden="1">"c1044"</definedName>
    <definedName name="IQ_PREF_TOT" hidden="1">"c1415"</definedName>
    <definedName name="IQ_PREFERRED_FDIC" hidden="1">"c6349"</definedName>
    <definedName name="IQ_PREMISES_EQUIPMENT_FDIC" hidden="1">"c6577"</definedName>
    <definedName name="IQ_PREMIUMS_ANNUITY_REV" hidden="1">"c1067"</definedName>
    <definedName name="IQ_PREPAID_CHURN" hidden="1">"c2120"</definedName>
    <definedName name="IQ_PREPAID_EXP" hidden="1">"c1068"</definedName>
    <definedName name="IQ_PREPAID_EXPEN" localSheetId="20" hidden="1">"c1068"</definedName>
    <definedName name="IQ_PREPAID_EXPEN" hidden="1">"c1418"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TAX_RETURN_ASSETS_FDIC" hidden="1">"c6731"</definedName>
    <definedName name="IQ_PRICE_CFPS_FWD" hidden="1">"c2237"</definedName>
    <definedName name="IQ_PRICE_OVER_BVPS" localSheetId="20" hidden="1">"c1026"</definedName>
    <definedName name="IQ_PRICE_OVER_BVPS" hidden="1">"c1412"</definedName>
    <definedName name="IQ_PRICE_OVER_LTM_EPS" localSheetId="20" hidden="1">"c1029"</definedName>
    <definedName name="IQ_PRICE_OVER_LTM_EPS" hidden="1">"c1413"</definedName>
    <definedName name="IQ_PRICE_TARGET" hidden="1">"c82"</definedName>
    <definedName name="IQ_PRICE_TARGET_REUT">"c3631"</definedName>
    <definedName name="IQ_PRICEDATE" hidden="1">"c1069"</definedName>
    <definedName name="IQ_PRICING_DATE" hidden="1">"c1613"</definedName>
    <definedName name="IQ_PRIMARY_INDUSTRY" hidden="1">"c1070"</definedName>
    <definedName name="IQ_PRINCIPAL_AMT" hidden="1">"c2157"</definedName>
    <definedName name="IQ_PRIVATE_CONST_TOTAL_APR_FC_UNUSED_UNUSED_UNUSED" hidden="1">"c8559"</definedName>
    <definedName name="IQ_PRIVATE_CONST_TOTAL_APR_UNUSED_UNUSED_UNUSED" hidden="1">"c7679"</definedName>
    <definedName name="IQ_PRIVATE_CONST_TOTAL_FC_UNUSED_UNUSED_UNUSED" hidden="1">"c7899"</definedName>
    <definedName name="IQ_PRIVATE_CONST_TOTAL_POP_FC_UNUSED_UNUSED_UNUSED" hidden="1">"c8119"</definedName>
    <definedName name="IQ_PRIVATE_CONST_TOTAL_POP_UNUSED_UNUSED_UNUSED" hidden="1">"c7239"</definedName>
    <definedName name="IQ_PRIVATE_CONST_TOTAL_UNUSED_UNUSED_UNUSED" hidden="1">"c7019"</definedName>
    <definedName name="IQ_PRIVATE_CONST_TOTAL_YOY_FC_UNUSED_UNUSED_UNUSED" hidden="1">"c8339"</definedName>
    <definedName name="IQ_PRIVATE_CONST_TOTAL_YOY_UNUSED_UNUSED_UNUSED" hidden="1">"c7459"</definedName>
    <definedName name="IQ_PRIVATE_RES_CONST_REAL_APR_FC_UNUSED_UNUSED_UNUSED" hidden="1">"c8535"</definedName>
    <definedName name="IQ_PRIVATE_RES_CONST_REAL_APR_UNUSED_UNUSED_UNUSED" hidden="1">"c7655"</definedName>
    <definedName name="IQ_PRIVATE_RES_CONST_REAL_FC_UNUSED_UNUSED_UNUSED" hidden="1">"c7875"</definedName>
    <definedName name="IQ_PRIVATE_RES_CONST_REAL_POP_FC_UNUSED_UNUSED_UNUSED" hidden="1">"c8095"</definedName>
    <definedName name="IQ_PRIVATE_RES_CONST_REAL_POP_UNUSED_UNUSED_UNUSED" hidden="1">"c7215"</definedName>
    <definedName name="IQ_PRIVATE_RES_CONST_REAL_UNUSED_UNUSED_UNUSED" hidden="1">"c6995"</definedName>
    <definedName name="IQ_PRIVATE_RES_CONST_REAL_YOY_FC_UNUSED_UNUSED_UNUSED" hidden="1">"c8315"</definedName>
    <definedName name="IQ_PRIVATE_RES_CONST_REAL_YOY_UNUSED_UNUSED_UNUSED" hidden="1">"c7435"</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localSheetId="20" hidden="1">"c795"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localSheetId="20" hidden="1">"c518"</definedName>
    <definedName name="IQ_PROPERTY_GROSS" hidden="1">"c1379"</definedName>
    <definedName name="IQ_PROPERTY_MGMT_FEE" hidden="1">"c1074"</definedName>
    <definedName name="IQ_PROPERTY_NET" localSheetId="20" hidden="1">"c829"</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_UNUSED_UNUSED" hidden="1">"c8491"</definedName>
    <definedName name="IQ_PURCHASES_EQUIP_NONRES_SAAR_APR_UNUSED_UNUSED_UNUSED" hidden="1">"c7611"</definedName>
    <definedName name="IQ_PURCHASES_EQUIP_NONRES_SAAR_FC_UNUSED_UNUSED_UNUSED" hidden="1">"c7831"</definedName>
    <definedName name="IQ_PURCHASES_EQUIP_NONRES_SAAR_POP_FC_UNUSED_UNUSED_UNUSED" hidden="1">"c8051"</definedName>
    <definedName name="IQ_PURCHASES_EQUIP_NONRES_SAAR_POP_UNUSED_UNUSED_UNUSED" hidden="1">"c7171"</definedName>
    <definedName name="IQ_PURCHASES_EQUIP_NONRES_SAAR_UNUSED_UNUSED_UNUSED" hidden="1">"c6951"</definedName>
    <definedName name="IQ_PURCHASES_EQUIP_NONRES_SAAR_YOY_FC_UNUSED_UNUSED_UNUSED" hidden="1">"c8271"</definedName>
    <definedName name="IQ_PURCHASES_EQUIP_NONRES_SAAR_YOY_UNUSED_UNUSED_UNUSED" hidden="1">"c7391"</definedName>
    <definedName name="IQ_PUT_DATE_SCHEDULE" hidden="1">"c2483"</definedName>
    <definedName name="IQ_PUT_NOTIFICATION" hidden="1">"c2485"</definedName>
    <definedName name="IQ_PUT_PRICE_SCHEDULE" hidden="1">"c2484"</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AL_ESTATE" hidden="1">"c1093"</definedName>
    <definedName name="IQ_REAL_ESTATE_ASSETS" hidden="1">"c1094"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CURRING_PROFIT_ACT_OR_EST">"c4507"</definedName>
    <definedName name="IQ_RECURRING_PROFIT_SHARE_ACT_OR_EST">"c4508"</definedName>
    <definedName name="IQ_REDEEM_PREF_STOCK" localSheetId="20" hidden="1">"c1059"</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LATED_PLANS_FDIC" hidden="1">"c6320"</definedName>
    <definedName name="IQ_RENTAL_REV" hidden="1">"c1101"</definedName>
    <definedName name="IQ_RES_CONST_REAL_APR_FC_UNUSED_UNUSED_UNUSED" hidden="1">"c8536"</definedName>
    <definedName name="IQ_RES_CONST_REAL_APR_UNUSED_UNUSED_UNUSED" hidden="1">"c7656"</definedName>
    <definedName name="IQ_RES_CONST_REAL_FC_UNUSED_UNUSED_UNUSED" hidden="1">"c7876"</definedName>
    <definedName name="IQ_RES_CONST_REAL_POP_FC_UNUSED_UNUSED_UNUSED" hidden="1">"c8096"</definedName>
    <definedName name="IQ_RES_CONST_REAL_POP_UNUSED_UNUSED_UNUSED" hidden="1">"c7216"</definedName>
    <definedName name="IQ_RES_CONST_REAL_SAAR_APR_FC_UNUSED_UNUSED_UNUSED" hidden="1">"c8537"</definedName>
    <definedName name="IQ_RES_CONST_REAL_SAAR_APR_UNUSED_UNUSED_UNUSED" hidden="1">"c7657"</definedName>
    <definedName name="IQ_RES_CONST_REAL_SAAR_FC_UNUSED_UNUSED_UNUSED" hidden="1">"c7877"</definedName>
    <definedName name="IQ_RES_CONST_REAL_SAAR_POP_FC_UNUSED_UNUSED_UNUSED" hidden="1">"c8097"</definedName>
    <definedName name="IQ_RES_CONST_REAL_SAAR_POP_UNUSED_UNUSED_UNUSED" hidden="1">"c7217"</definedName>
    <definedName name="IQ_RES_CONST_REAL_SAAR_UNUSED_UNUSED_UNUSED" hidden="1">"c6997"</definedName>
    <definedName name="IQ_RES_CONST_REAL_SAAR_YOY_FC_UNUSED_UNUSED_UNUSED" hidden="1">"c8317"</definedName>
    <definedName name="IQ_RES_CONST_REAL_SAAR_YOY_UNUSED_UNUSED_UNUSED" hidden="1">"c7437"</definedName>
    <definedName name="IQ_RES_CONST_REAL_UNUSED_UNUSED_UNUSED" hidden="1">"c6996"</definedName>
    <definedName name="IQ_RES_CONST_REAL_YOY_FC_UNUSED_UNUSED_UNUSED" hidden="1">"c8316"</definedName>
    <definedName name="IQ_RES_CONST_REAL_YOY_UNUSED_UNUSED_UNUSED" hidden="1">"c7436"</definedName>
    <definedName name="IQ_RES_CONST_SAAR_APR_FC_UNUSED_UNUSED_UNUSED" hidden="1">"c8540"</definedName>
    <definedName name="IQ_RES_CONST_SAAR_APR_UNUSED_UNUSED_UNUSED" hidden="1">"c7660"</definedName>
    <definedName name="IQ_RES_CONST_SAAR_FC_UNUSED_UNUSED_UNUSED" hidden="1">"c7880"</definedName>
    <definedName name="IQ_RES_CONST_SAAR_POP_FC_UNUSED_UNUSED_UNUSED" hidden="1">"c8100"</definedName>
    <definedName name="IQ_RES_CONST_SAAR_POP_UNUSED_UNUSED_UNUSED" hidden="1">"c7220"</definedName>
    <definedName name="IQ_RES_CONST_SAAR_UNUSED_UNUSED_UNUSED" hidden="1">"c7000"</definedName>
    <definedName name="IQ_RES_CONST_SAAR_YOY_FC_UNUSED_UNUSED_UNUSED" hidden="1">"c8320"</definedName>
    <definedName name="IQ_RES_CONST_SAAR_YOY_UNUSED_UNUSED_UNUSED" hidden="1">"c7440"</definedName>
    <definedName name="IQ_RESEARCH_DEV" localSheetId="20" hidden="1">"c1090"</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localSheetId="20" hidden="1">"c1092"</definedName>
    <definedName name="IQ_RETAINED_EARN" hidden="1">"c1420"</definedName>
    <definedName name="IQ_RETAINED_EARNINGS_AVERAGE_EQUITY_FDIC" hidden="1">"c6733"</definedName>
    <definedName name="IQ_RETURN_ASSETS" hidden="1">"c1113"</definedName>
    <definedName name="IQ_RETURN_ASSETS_ACT_OR_EST" hidden="1">"c3585"</definedName>
    <definedName name="IQ_RETURN_ASSETS_BANK" hidden="1">"c1114"</definedName>
    <definedName name="IQ_RETURN_ASSETS_BROK" hidden="1">"c1115"</definedName>
    <definedName name="IQ_RETURN_ASSETS_EST" hidden="1">"c3529"</definedName>
    <definedName name="IQ_RETURN_ASSETS_FDIC" hidden="1">"c6730"</definedName>
    <definedName name="IQ_RETURN_ASSETS_FS" hidden="1">"c1116"</definedName>
    <definedName name="IQ_RETURN_ASSETS_HIGH_EST" hidden="1">"c3530"</definedName>
    <definedName name="IQ_RETURN_ASSETS_LOW_EST" hidden="1">"c3531"</definedName>
    <definedName name="IQ_RETURN_ASSETS_MEDIAN_EST" hidden="1">"c3532"</definedName>
    <definedName name="IQ_RETURN_ASSETS_NUM_EST" hidden="1">"c3527"</definedName>
    <definedName name="IQ_RETURN_ASSETS_STDDEV_EST" hidden="1">"c3528"</definedName>
    <definedName name="IQ_RETURN_CAPITAL" hidden="1">"c1117"</definedName>
    <definedName name="IQ_RETURN_EQUITY" hidden="1">"c1118"</definedName>
    <definedName name="IQ_RETURN_EQUITY_ACT_OR_EST" hidden="1">"c3586"</definedName>
    <definedName name="IQ_RETURN_EQUITY_BANK" hidden="1">"c1119"</definedName>
    <definedName name="IQ_RETURN_EQUITY_BROK" hidden="1">"c1120"</definedName>
    <definedName name="IQ_RETURN_EQUITY_EST" hidden="1">"c3535"</definedName>
    <definedName name="IQ_RETURN_EQUITY_FDIC" hidden="1">"c6732"</definedName>
    <definedName name="IQ_RETURN_EQUITY_FS" hidden="1">"c1121"</definedName>
    <definedName name="IQ_RETURN_EQUITY_HIGH_EST" hidden="1">"c3536"</definedName>
    <definedName name="IQ_RETURN_EQUITY_LOW_EST" hidden="1">"c3537"</definedName>
    <definedName name="IQ_RETURN_EQUITY_MEDIAN_EST" hidden="1">"c3538"</definedName>
    <definedName name="IQ_RETURN_EQUITY_NUM_EST" hidden="1">"c3533"</definedName>
    <definedName name="IQ_RETURN_EQUITY_STDDEV_EST" hidden="1">"c3534"</definedName>
    <definedName name="IQ_RETURN_INVESTMENT" localSheetId="20" hidden="1">"c1117"</definedName>
    <definedName name="IQ_RETURN_INVESTMENT" hidden="1">"c1421"</definedName>
    <definedName name="IQ_REV" hidden="1">"c1122"</definedName>
    <definedName name="IQ_REV_BEFORE_LL" hidden="1">"c1123"</definedName>
    <definedName name="IQ_REV_STDDEV_EST" hidden="1">"c1124"</definedName>
    <definedName name="IQ_REV_STDDEV_EST_REUT">"c3639"</definedName>
    <definedName name="IQ_REV_UTI" hidden="1">"c1125"</definedName>
    <definedName name="IQ_REVALUATION_GAINS_FDIC" hidden="1">"c6428"</definedName>
    <definedName name="IQ_REVALUATION_LOSSES_FDIC" hidden="1">"c6429"</definedName>
    <definedName name="IQ_REVENUE" localSheetId="20" hidden="1">"c1122"</definedName>
    <definedName name="IQ_REVENUE" hidden="1">"c1422"</definedName>
    <definedName name="IQ_REVENUE_ACT_OR_EST" hidden="1">"c2214"</definedName>
    <definedName name="IQ_REVENUE_EST" hidden="1">"c1126"</definedName>
    <definedName name="IQ_REVENUE_EST_REUT">"c3634"</definedName>
    <definedName name="IQ_REVENUE_HIGH_EST" hidden="1">"c1127"</definedName>
    <definedName name="IQ_REVENUE_HIGH_EST_REUT">"c3636"</definedName>
    <definedName name="IQ_REVENUE_LOW_EST" hidden="1">"c1128"</definedName>
    <definedName name="IQ_REVENUE_LOW_EST_REUT">"c3637"</definedName>
    <definedName name="IQ_REVENUE_MEDIAN_EST" hidden="1">"c1662"</definedName>
    <definedName name="IQ_REVENUE_MEDIAN_EST_REUT">"c3635"</definedName>
    <definedName name="IQ_REVENUE_NUM_EST" hidden="1">"c1129"</definedName>
    <definedName name="IQ_REVENUE_NUM_EST_REUT">"c3638"</definedName>
    <definedName name="IQ_REVISION_DATE_" localSheetId="20" hidden="1">39036.4994560185</definedName>
    <definedName name="IQ_REVISION_DATE_" hidden="1">38961.402025463</definedName>
    <definedName name="IQ_RISK_ADJ_BANK_ASSETS" hidden="1">"c2670"</definedName>
    <definedName name="IQ_RISK_WEIGHTED_ASSETS_FDIC" hidden="1">"c6370"</definedName>
    <definedName name="IQ_SALARY" hidden="1">"c1130"</definedName>
    <definedName name="IQ_SALARY_FDIC" hidden="1">"c6576"</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"c5513"</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ERVICE_CHARGES_FDIC" hidden="1">"c6572"</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localSheetId="20" hidden="1">"c83"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localSheetId="20" hidden="1">"c1197"</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ES_NONTRANSACTION_ACCOUNTS_FDIC" hidden="1">"c6547"</definedName>
    <definedName name="IQ_STATES_TOTAL_DEPOSITS_FDIC" hidden="1">"c6473"</definedName>
    <definedName name="IQ_STATES_TRANSACTION_ACCOUNTS_FDIC" hidden="1">"c6539"</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RPLUS_FDIC" hidden="1">"c6351"</definedName>
    <definedName name="IQ_SVA" hidden="1">"c1214"</definedName>
    <definedName name="IQ_TARGET_PRICE_NUM" hidden="1">"c1653"</definedName>
    <definedName name="IQ_TARGET_PRICE_NUM_REUT">"c5319"</definedName>
    <definedName name="IQ_TARGET_PRICE_STDDEV" hidden="1">"c1654"</definedName>
    <definedName name="IQ_TARGET_PRICE_STDDEV_REUT">"c5320"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DA" hidden="1">"c1222"</definedName>
    <definedName name="IQ_TEV_EBITDA_AVG" hidden="1">"c1223"</definedName>
    <definedName name="IQ_TEV_EBITDA_FWD" hidden="1">"c1224"</definedName>
    <definedName name="IQ_TEV_EBITDA_FWD_REUT">"c4050"</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REUT">"c4051"</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CAPITAL" hidden="1">"c2667"</definedName>
    <definedName name="IQ_TIER_ONE_FDIC" hidden="1">"c6369"</definedName>
    <definedName name="IQ_TIER_ONE_RATIO" hidden="1">"c1229"</definedName>
    <definedName name="IQ_TIER_TWO_CAPITAL" hidden="1">"c2669"</definedName>
    <definedName name="IQ_TIME_DEP" hidden="1">"c1230"</definedName>
    <definedName name="IQ_TIME_DEPOSITS_LESS_THAN_100K_FDIC" hidden="1">"c6465"</definedName>
    <definedName name="IQ_TIME_DEPOSITS_MORE_THAN_100K_FDIC" hidden="1">"c6470"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SSETS_FDIC" hidden="1">"c6339"</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localSheetId="20" hidden="1">"c1266"</definedName>
    <definedName name="IQ_TOTAL_CASH_DIVID" hidden="1">"c1455"</definedName>
    <definedName name="IQ_TOTAL_CASH_FINAN" localSheetId="20" hidden="1">"c119"</definedName>
    <definedName name="IQ_TOTAL_CASH_FINAN" hidden="1">"c1352"</definedName>
    <definedName name="IQ_TOTAL_CASH_INVEST" localSheetId="20" hidden="1">"c121"</definedName>
    <definedName name="IQ_TOTAL_CASH_INVEST" hidden="1">"c1353"</definedName>
    <definedName name="IQ_TOTAL_CASH_OPER" localSheetId="20" hidden="1">"c122"</definedName>
    <definedName name="IQ_TOTAL_CASH_OPER" hidden="1">"c1354"</definedName>
    <definedName name="IQ_TOTAL_CHARGE_OFFS_FDIC" hidden="1">"c6603"</definedName>
    <definedName name="IQ_TOTAL_CHURN" hidden="1">"c2122"</definedName>
    <definedName name="IQ_TOTAL_CL" hidden="1">"c1245"</definedName>
    <definedName name="IQ_TOTAL_COMMON" localSheetId="20" hidden="1">"c1022"</definedName>
    <definedName name="IQ_TOTAL_COMMON" hidden="1">"c1411"</definedName>
    <definedName name="IQ_TOTAL_COMMON_EQUITY" hidden="1">"c1246"</definedName>
    <definedName name="IQ_TOTAL_CURRENT_ASSETS" localSheetId="20" hidden="1">"c1243"</definedName>
    <definedName name="IQ_TOTAL_CURRENT_ASSETS" hidden="1">"c1430"</definedName>
    <definedName name="IQ_TOTAL_CURRENT_LIAB" localSheetId="20" hidden="1">"c1245"</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localSheetId="20" hidden="1">"c1249"</definedName>
    <definedName name="IQ_TOTAL_DEBT_OVER_EBITDA" hidden="1">"c1433"</definedName>
    <definedName name="IQ_TOTAL_DEBT_OVER_TOTAL_BV" localSheetId="20" hidden="1">"c1250"</definedName>
    <definedName name="IQ_TOTAL_DEBT_OVER_TOTAL_BV" hidden="1">"c1434"</definedName>
    <definedName name="IQ_TOTAL_DEBT_OVER_TOTAL_CAP" localSheetId="20" hidden="1">"c1248"</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BT_SECURITIES_FDIC" hidden="1">"c6410"</definedName>
    <definedName name="IQ_TOTAL_DEPOSITS" hidden="1">"c1265"</definedName>
    <definedName name="IQ_TOTAL_DEPOSITS_FDIC" hidden="1">"c6342"</definedName>
    <definedName name="IQ_TOTAL_DIV_PAID_CF" hidden="1">"c1266"</definedName>
    <definedName name="IQ_TOTAL_EMPLOYEE" localSheetId="20" hidden="1">"c1522"</definedName>
    <definedName name="IQ_TOTAL_EMPLOYEE" hidden="1">"c2141"</definedName>
    <definedName name="IQ_TOTAL_EMPLOYEES" hidden="1">"c1522"</definedName>
    <definedName name="IQ_TOTAL_EMPLOYEES_FDIC" hidden="1">"c6355"</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localSheetId="20" hidden="1">"c591"</definedName>
    <definedName name="IQ_TOTAL_INTEREST_EXP" hidden="1">"c1382"</definedName>
    <definedName name="IQ_TOTAL_INVENTORY" localSheetId="20" hidden="1">"c622"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FIN" hidden="1">"c1280"</definedName>
    <definedName name="IQ_TOTAL_LIAB_INS" hidden="1">"c1281"</definedName>
    <definedName name="IQ_TOTAL_LIAB_REIT" hidden="1">"c1282"</definedName>
    <definedName name="IQ_TOTAL_LIAB_SHAREHOLD" localSheetId="20" hidden="1">"c1279"</definedName>
    <definedName name="IQ_TOTAL_LIAB_SHAREHOLD" hidden="1">"c1435"</definedName>
    <definedName name="IQ_TOTAL_LIAB_TOTAL_ASSETS" hidden="1">"c1283"</definedName>
    <definedName name="IQ_TOTAL_LIABILITIES_FDIC" hidden="1">"c6348"</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COVERIES_FDIC" hidden="1">"c6622"</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localSheetId="20" hidden="1">"c1294"</definedName>
    <definedName name="IQ_TOTAL_REVENUE" hidden="1">"c1436"</definedName>
    <definedName name="IQ_TOTAL_RISK_BASED_CAPITAL_RATIO_FDIC" hidden="1">"c6747"</definedName>
    <definedName name="IQ_TOTAL_SECURITIES_FDIC" hidden="1">"c6306"</definedName>
    <definedName name="IQ_TOTAL_SPECIAL" hidden="1">"c1618"</definedName>
    <definedName name="IQ_TOTAL_ST_BORROW" localSheetId="20" hidden="1">"c1177"</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SAVINGS_DEPOSITS_FDIC" hidden="1">"c6498"</definedName>
    <definedName name="IQ_TOTAL_UNUSED_COMMITMENTS_FDIC" hidden="1">"c6536"</definedName>
    <definedName name="IQ_TOTAL_UNUSUAL" hidden="1">"c1508"</definedName>
    <definedName name="IQ_TOTAL_UNUSUAL_BNK">"c5516"</definedName>
    <definedName name="IQ_TOTAL_UNUSUAL_BR">"c5517"</definedName>
    <definedName name="IQ_TOTAL_UNUSUAL_FIN">"c5518"</definedName>
    <definedName name="IQ_TOTAL_UNUSUAL_INS">"c5519"</definedName>
    <definedName name="IQ_TOTAL_UNUSUAL_REIT">"c5520"</definedName>
    <definedName name="IQ_TOTAL_UNUSUAL_UTI">"c5521"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localSheetId="20" hidden="1">"c40"</definedName>
    <definedName name="IQ_TRADE_AR" hidden="1">"c1345"</definedName>
    <definedName name="IQ_TRADE_PRINCIPAL" hidden="1">"c1309"</definedName>
    <definedName name="IQ_TRADING_ACCOUNT_GAINS_FEES_FDIC" hidden="1">"c6573"</definedName>
    <definedName name="IQ_TRADING_ASSETS" hidden="1">"c1310"</definedName>
    <definedName name="IQ_TRADING_ASSETS_FDIC" hidden="1">"c6328"</definedName>
    <definedName name="IQ_TRADING_CURRENCY" hidden="1">"c2212"</definedName>
    <definedName name="IQ_TRADING_LIABILITIES_FDIC" hidden="1">"c6344"</definedName>
    <definedName name="IQ_TRANSACTION_ACCOUNTS_FDIC" hidden="1">"c6544"</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localSheetId="20" hidden="1">"c1311"</definedName>
    <definedName name="IQ_TREASURY_STOCK" hidden="1">"c1438"</definedName>
    <definedName name="IQ_TREASURY_STOCK_TRANSACTIONS_FDIC" hidden="1">"c6501"</definedName>
    <definedName name="IQ_TRUST_INC" hidden="1">"c1319"</definedName>
    <definedName name="IQ_TRUST_PREF" hidden="1">"c1320"</definedName>
    <definedName name="IQ_TRUST_PREFERRED" hidden="1">"c3029"</definedName>
    <definedName name="IQ_TRUST_PREFERRED_PCT" hidden="1">"c3030"</definedName>
    <definedName name="IQ_TWELVE_MONTHS_FIXED_AND_FLOATING_FDIC" hidden="1">"c6420"</definedName>
    <definedName name="IQ_TWELVE_MONTHS_MORTGAGE_PASS_THROUGHS_FDIC" hidden="1">"c6412"</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IVIDED_PROFITS_FDIC" hidden="1">"c6352"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SECURED_DEBT" hidden="1">"c2548"</definedName>
    <definedName name="IQ_UNSECURED_DEBT_PCT" hidden="1">"c2549"</definedName>
    <definedName name="IQ_UNUSED_LOAN_COMMITMENTS_FDIC" hidden="1">"c6368"</definedName>
    <definedName name="IQ_UNUSUAL_EXP" hidden="1">"c1456"</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UTIL_PPE_NET" hidden="1">"c1620"</definedName>
    <definedName name="IQ_UTIL_REV" hidden="1">"c2091"</definedName>
    <definedName name="IQ_UV_PENSION_LIAB" hidden="1">"c1332"</definedName>
    <definedName name="IQ_VALUATION_ALLOWANCES_FDIC" hidden="1">"c6400"</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C_REVENUE_FDIC" hidden="1">"c6667"</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IP_INV" hidden="1">"c1335"</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QB_BOOKMARK_COUNT" hidden="1">0</definedName>
    <definedName name="IQRD40" hidden="1">"$D$41:$D$2543"</definedName>
    <definedName name="IQRD41" hidden="1">"$D$42:$D$2544"</definedName>
    <definedName name="IQRE41" hidden="1">"$E$42:$E$2544"</definedName>
    <definedName name="IRATE" localSheetId="20">#REF!</definedName>
    <definedName name="IRATE">#N/A</definedName>
    <definedName name="Iron">#REF!</definedName>
    <definedName name="IRR" localSheetId="20">#REF!</definedName>
    <definedName name="IRR">#REF!</definedName>
    <definedName name="IRR_Analysis" localSheetId="20">#REF!</definedName>
    <definedName name="IRR_Analysis">#N/A</definedName>
    <definedName name="IRR_Delta">#REF!</definedName>
    <definedName name="IRR_Delta_Wind">#REF!</definedName>
    <definedName name="IRROUT">#REF!</definedName>
    <definedName name="IRSCenter" localSheetId="20" hidden="1">#REF!</definedName>
    <definedName name="IRSCenter" hidden="1">#REF!</definedName>
    <definedName name="is_SummarySheet">TRUE</definedName>
    <definedName name="Isbell_WASP">#REF!</definedName>
    <definedName name="ISC_Employees" localSheetId="20">#REF!</definedName>
    <definedName name="ISC_Employees">#REF!</definedName>
    <definedName name="istotals">#REF!,#REF!,#REF!,#REF!,#REF!,#REF!,#REF!</definedName>
    <definedName name="itc" localSheetId="20">#REF!</definedName>
    <definedName name="itc">#REF!</definedName>
    <definedName name="ITCWO">#REF!</definedName>
    <definedName name="ItemType">#REF!</definedName>
    <definedName name="ITMTABLE">#REF!</definedName>
    <definedName name="iu">#REF!</definedName>
    <definedName name="iuyrytdgfx" localSheetId="12" hidden="1">{"Earnings",#N/A,FALSE,"Earnings";"BalanceSheet",#N/A,FALSE,"BalanceSheet";"Change in Cash",#N/A,FALSE,"CashFlow";"normalengs",#N/A,FALSE,"NormalEngs";"US EP Profit and PerBbl",#N/A,FALSE,"US E&amp;P";"Canada EP Profit and PerBbl",#N/A,FALSE,"Canada E&amp;P";"Eur EP Price and Vol Detail",#N/A,FALSE,"Eur E&amp;P";"Other EP Price and Vol Detail",#N/A,FALSE,"Other Foreign E&amp;P";"RM Earnings",#N/A,FALSE,"R&amp;M ";"US Chemical Earnings",#N/A,FALSE,"Chemical";"CAPEX and Exploration",#N/A,FALSE,"CAPEX Sum";#N/A,#N/A,FALSE,"Assumptions"}</definedName>
    <definedName name="iuyrytdgfx" localSheetId="20" hidden="1">{"Earnings",#N/A,FALSE,"Earnings";"BalanceSheet",#N/A,FALSE,"BalanceSheet";"Change in Cash",#N/A,FALSE,"CashFlow";"normalengs",#N/A,FALSE,"NormalEngs";"US EP Profit and PerBbl",#N/A,FALSE,"US E&amp;P";"Canada EP Profit and PerBbl",#N/A,FALSE,"Canada E&amp;P";"Eur EP Price and Vol Detail",#N/A,FALSE,"Eur E&amp;P";"Other EP Price and Vol Detail",#N/A,FALSE,"Other Foreign E&amp;P";"RM Earnings",#N/A,FALSE,"R&amp;M ";"US Chemical Earnings",#N/A,FALSE,"Chemical";"CAPEX and Exploration",#N/A,FALSE,"CAPEX Sum";#N/A,#N/A,FALSE,"Assumptions"}</definedName>
    <definedName name="iuyrytdgfx" hidden="1">{"Earnings",#N/A,FALSE,"Earnings";"BalanceSheet",#N/A,FALSE,"BalanceSheet";"Change in Cash",#N/A,FALSE,"CashFlow";"normalengs",#N/A,FALSE,"NormalEngs";"US EP Profit and PerBbl",#N/A,FALSE,"US E&amp;P";"Canada EP Profit and PerBbl",#N/A,FALSE,"Canada E&amp;P";"Eur EP Price and Vol Detail",#N/A,FALSE,"Eur E&amp;P";"Other EP Price and Vol Detail",#N/A,FALSE,"Other Foreign E&amp;P";"RM Earnings",#N/A,FALSE,"R&amp;M ";"US Chemical Earnings",#N/A,FALSE,"Chemical";"CAPEX and Exploration",#N/A,FALSE,"CAPEX Sum";#N/A,#N/A,FALSE,"Assumptions"}</definedName>
    <definedName name="iytrutre" localSheetId="12" hidden="1">{"US EP Earn and Prof Analysis",#N/A,FALSE,"US E&amp;P ";"Can EP Earn and Prof Analysis",#N/A,FALSE,"Can E&amp;P";"Eur EP Earn and Prof Analysis",#N/A,FALSE,"Eur E&amp;P";"ASPAC EP Earn and Prof Analysis",#N/A,FALSE,"Asia-Pac E&amp;P";"NonCon EP Earn Prof Analysis",#N/A,FALSE,"Non-Con E&amp;P";"OG Production Sum",#N/A,FALSE,"E&amp;P Summary"}</definedName>
    <definedName name="iytrutre" localSheetId="20" hidden="1">{"US EP Earn and Prof Analysis",#N/A,FALSE,"US E&amp;P ";"Can EP Earn and Prof Analysis",#N/A,FALSE,"Can E&amp;P";"Eur EP Earn and Prof Analysis",#N/A,FALSE,"Eur E&amp;P";"ASPAC EP Earn and Prof Analysis",#N/A,FALSE,"Asia-Pac E&amp;P";"NonCon EP Earn Prof Analysis",#N/A,FALSE,"Non-Con E&amp;P";"OG Production Sum",#N/A,FALSE,"E&amp;P Summary"}</definedName>
    <definedName name="iytrutre" hidden="1">{"US EP Earn and Prof Analysis",#N/A,FALSE,"US E&amp;P ";"Can EP Earn and Prof Analysis",#N/A,FALSE,"Can E&amp;P";"Eur EP Earn and Prof Analysis",#N/A,FALSE,"Eur E&amp;P";"ASPAC EP Earn and Prof Analysis",#N/A,FALSE,"Asia-Pac E&amp;P";"NonCon EP Earn Prof Analysis",#N/A,FALSE,"Non-Con E&amp;P";"OG Production Sum",#N/A,FALSE,"E&amp;P Summary"}</definedName>
    <definedName name="iyuttyr" localSheetId="12" hidden="1">{"Earnings",#N/A,TRUE,"Earnings";"qtr for IR",#N/A,TRUE,"Quarters";"balancesheet",#N/A,TRUE,"BalanceSheet";"change in cash",#N/A,TRUE,"CashFlow";"oil and gas earnings",#N/A,TRUE,"Oil and Gas Results";"price and vol detail",#N/A,TRUE,"Oil and Gas Results";"capexsum",#N/A,TRUE,"CAPEX Sum"}</definedName>
    <definedName name="iyuttyr" localSheetId="20" hidden="1">{"Earnings",#N/A,TRUE,"Earnings";"qtr for IR",#N/A,TRUE,"Quarters";"balancesheet",#N/A,TRUE,"BalanceSheet";"change in cash",#N/A,TRUE,"CashFlow";"oil and gas earnings",#N/A,TRUE,"Oil and Gas Results";"price and vol detail",#N/A,TRUE,"Oil and Gas Results";"capexsum",#N/A,TRUE,"CAPEX Sum"}</definedName>
    <definedName name="iyuttyr" hidden="1">{"Earnings",#N/A,TRUE,"Earnings";"qtr for IR",#N/A,TRUE,"Quarters";"balancesheet",#N/A,TRUE,"BalanceSheet";"change in cash",#N/A,TRUE,"CashFlow";"oil and gas earnings",#N/A,TRUE,"Oil and Gas Results";"price and vol detail",#N/A,TRUE,"Oil and Gas Results";"capexsum",#N/A,TRUE,"CAPEX Sum"}</definedName>
    <definedName name="j" localSheetId="12" hidden="1">{"detail305",#N/A,FALSE,"BI-305"}</definedName>
    <definedName name="j" localSheetId="20" hidden="1">{"detail305",#N/A,FALSE,"BI-305"}</definedName>
    <definedName name="j" hidden="1">{"detail305",#N/A,FALSE,"BI-305"}</definedName>
    <definedName name="ja"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ja"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ja"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JAB_SB_USE_ONLY">#REF!</definedName>
    <definedName name="jajjks" localSheetId="12" hidden="1">{#N/A,#N/A,FALSE,"Total";#N/A,#N/A,FALSE,"ASNS";#N/A,#N/A,FALSE,"PNCNS";#N/A,#N/A,FALSE,"DSNS";#N/A,#N/A,FALSE,"TNS"}</definedName>
    <definedName name="jajjks" localSheetId="20" hidden="1">{#N/A,#N/A,FALSE,"Total";#N/A,#N/A,FALSE,"ASNS";#N/A,#N/A,FALSE,"PNCNS";#N/A,#N/A,FALSE,"DSNS";#N/A,#N/A,FALSE,"TNS"}</definedName>
    <definedName name="jajjks" hidden="1">{#N/A,#N/A,FALSE,"Total";#N/A,#N/A,FALSE,"ASNS";#N/A,#N/A,FALSE,"PNCNS";#N/A,#N/A,FALSE,"DSNS";#N/A,#N/A,FALSE,"TNS"}</definedName>
    <definedName name="jan">#REF!</definedName>
    <definedName name="Jan_01">#REF!</definedName>
    <definedName name="JanCP" localSheetId="20">#REF!</definedName>
    <definedName name="JanCP">#REF!</definedName>
    <definedName name="janeiro1"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janeiro1"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janeiro1"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janeiro1_1"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janeiro1_1"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janeiro1_1"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janeiro1_2"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janeiro1_2"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janeiro1_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janeiro1_3"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janeiro1_3"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janeiro1_3"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janeiro1_4"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janeiro1_4"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janeiro1_4"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janeiro1_5"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janeiro1_5"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janeiro1_5"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Jason" localSheetId="12" hidden="1">{"Age 50; 100% - NPPC",#N/A,FALSE,"Age 50; 100%";"Age 50; 100% - PSC",#N/A,FALSE,"Age 50; 100%";"Age 50; 100% - Gain/Loss",#N/A,FALSE,"Age 50; 100%"}</definedName>
    <definedName name="Jason" localSheetId="20" hidden="1">{"Age 50; 100% - NPPC",#N/A,FALSE,"Age 50; 100%";"Age 50; 100% - PSC",#N/A,FALSE,"Age 50; 100%";"Age 50; 100% - Gain/Loss",#N/A,FALSE,"Age 50; 100%"}</definedName>
    <definedName name="Jason" hidden="1">{"Age 50; 100% - NPPC",#N/A,FALSE,"Age 50; 100%";"Age 50; 100% - PSC",#N/A,FALSE,"Age 50; 100%";"Age 50; 100% - Gain/Loss",#N/A,FALSE,"Age 50; 100%"}</definedName>
    <definedName name="JBNAM">"QPRTJOB"</definedName>
    <definedName name="JBNMB">"200343"</definedName>
    <definedName name="je">#REF!</definedName>
    <definedName name="JE_S">#REF!</definedName>
    <definedName name="jean">#REF!,#REF!,#REF!,#REF!</definedName>
    <definedName name="jeentry912">#REF!</definedName>
    <definedName name="JEG">#REF!</definedName>
    <definedName name="JEH">#REF!</definedName>
    <definedName name="jentry">#REF!</definedName>
    <definedName name="jentry89">#REF!</definedName>
    <definedName name="jentry90">#REF!</definedName>
    <definedName name="jentry91">#REF!</definedName>
    <definedName name="jentry92">#REF!</definedName>
    <definedName name="JEs">#REF!,#REF!,#REF!,#REF!,#REF!,#REF!,#REF!,#REF!,#REF!,#REF!,#REF!,#REF!,#REF!,#REF!,#REF!,#REF!,#REF!,#REF!,#REF!,#REF!</definedName>
    <definedName name="JESUS" localSheetId="12" hidden="1">{#N/A,#N/A,TRUE,"Facility-Input";#N/A,#N/A,TRUE,"Graphs";#N/A,#N/A,TRUE,"TOTAL"}</definedName>
    <definedName name="JESUS" localSheetId="20" hidden="1">{#N/A,#N/A,TRUE,"Facility-Input";#N/A,#N/A,TRUE,"Graphs";#N/A,#N/A,TRUE,"TOTAL"}</definedName>
    <definedName name="JESUS" hidden="1">{#N/A,#N/A,TRUE,"Facility-Input";#N/A,#N/A,TRUE,"Graphs";#N/A,#N/A,TRUE,"TOTAL"}</definedName>
    <definedName name="jfd" hidden="1">{"group detail",#N/A,FALSE,"Hourly Detail"}</definedName>
    <definedName name="JGM">#REF!</definedName>
    <definedName name="jh" localSheetId="12" hidden="1">{#N/A,#N/A,FALSE,"Aging Summary";#N/A,#N/A,FALSE,"Ratio Analysis";#N/A,#N/A,FALSE,"Test 120 Day Accts";#N/A,#N/A,FALSE,"Tickmarks"}</definedName>
    <definedName name="jh" localSheetId="20" hidden="1">{#N/A,#N/A,FALSE,"Aging Summary";#N/A,#N/A,FALSE,"Ratio Analysis";#N/A,#N/A,FALSE,"Test 120 Day Accts";#N/A,#N/A,FALSE,"Tickmarks"}</definedName>
    <definedName name="jh" hidden="1">{#N/A,#N/A,FALSE,"Aging Summary";#N/A,#N/A,FALSE,"Ratio Analysis";#N/A,#N/A,FALSE,"Test 120 Day Accts";#N/A,#N/A,FALSE,"Tickmarks"}</definedName>
    <definedName name="JHG">#REF!</definedName>
    <definedName name="ji" localSheetId="12" hidden="1">{"'Highlights'!$A$1:$M$123"}</definedName>
    <definedName name="ji" localSheetId="20" hidden="1">{"'Highlights'!$A$1:$M$123"}</definedName>
    <definedName name="ji" hidden="1">{"'Highlights'!$A$1:$M$123"}</definedName>
    <definedName name="jj">#REF!,#REF!,#REF!,#REF!</definedName>
    <definedName name="jjj" localSheetId="12" hidden="1">{#N/A,#N/A,FALSE,"INPUTDATA";#N/A,#N/A,FALSE,"SUMMARY";#N/A,#N/A,FALSE,"CTAREP";#N/A,#N/A,FALSE,"CTBREP";#N/A,#N/A,FALSE,"PMG4ST86";#N/A,#N/A,FALSE,"TURBEFF";#N/A,#N/A,FALSE,"Condenser Performance"}</definedName>
    <definedName name="jjj" localSheetId="20" hidden="1">{#N/A,#N/A,FALSE,"INPUTDATA";#N/A,#N/A,FALSE,"SUMMARY";#N/A,#N/A,FALSE,"CTAREP";#N/A,#N/A,FALSE,"CTBREP";#N/A,#N/A,FALSE,"PMG4ST86";#N/A,#N/A,FALSE,"TURBEFF";#N/A,#N/A,FALSE,"Condenser Performance"}</definedName>
    <definedName name="jjj" hidden="1">{#N/A,#N/A,FALSE,"INPUTDATA";#N/A,#N/A,FALSE,"SUMMARY";#N/A,#N/A,FALSE,"CTAREP";#N/A,#N/A,FALSE,"CTBREP";#N/A,#N/A,FALSE,"PMG4ST86";#N/A,#N/A,FALSE,"TURBEFF";#N/A,#N/A,FALSE,"Condenser Performance"}</definedName>
    <definedName name="jjjjjjjjjjjjj">#REF!</definedName>
    <definedName name="jkfruy">#REF!</definedName>
    <definedName name="jkhfkh">#REF!</definedName>
    <definedName name="jkjk">#REF!</definedName>
    <definedName name="jkl" localSheetId="20">HLOOKUP(ProjectYear,tblEnergyRate,swEnergytbl+1)</definedName>
    <definedName name="jkl">HLOOKUP(ProjectYear,tblEnergyRate,swEnergytbl+1)</definedName>
    <definedName name="JLB">#REF!</definedName>
    <definedName name="Jobs_per_estimator_per_week">#REF!</definedName>
    <definedName name="jonetxinc">#REF!</definedName>
    <definedName name="jor" localSheetId="20">#REF!</definedName>
    <definedName name="jor">#REF!</definedName>
    <definedName name="JOUR">#REF!</definedName>
    <definedName name="JOUR_ENTRY" localSheetId="20">#REF!</definedName>
    <definedName name="JOUR_ENTRY">#REF!</definedName>
    <definedName name="jpg" hidden="1">{"detail305",#N/A,FALSE,"BI-305"}</definedName>
    <definedName name="JPH">#REF!</definedName>
    <definedName name="JTP">#REF!</definedName>
    <definedName name="JUL">#N/A</definedName>
    <definedName name="JUL00" hidden="1">{"SEP",#N/A,FALSE,"SEP"}</definedName>
    <definedName name="july">#REF!</definedName>
    <definedName name="JULYCARMS">#REF!</definedName>
    <definedName name="JUN">#N/A</definedName>
    <definedName name="JUN00" hidden="1">{"SEP",#N/A,FALSE,"SEP"}</definedName>
    <definedName name="Jun2K4K7200">#REF!</definedName>
    <definedName name="june">#REF!</definedName>
    <definedName name="JUNE30DEBT">#REF!</definedName>
    <definedName name="JUNK2">#REF!</definedName>
    <definedName name="JUNK3">#REF!</definedName>
    <definedName name="juoiuy">#REF!</definedName>
    <definedName name="JV1_38_90">#REF!</definedName>
    <definedName name="k">#REF!</definedName>
    <definedName name="K1_">#REF!</definedName>
    <definedName name="K1P">#REF!</definedName>
    <definedName name="K2_">#REF!</definedName>
    <definedName name="K2_WBEVMODE" hidden="1">-1</definedName>
    <definedName name="K2P">#REF!</definedName>
    <definedName name="kajfdhkajdshflakdshflkdajhfkjahds" hidden="1">{0;5;10;5;10;13;13;13;8;5;5;10;14;13;13;13;13;5;10;14;13;5;10;1;2;24}</definedName>
    <definedName name="Kasse" localSheetId="12" hidden="1">{"Kontenverteilung",#N/A,FALSE,"H A Ü"}</definedName>
    <definedName name="Kasse" localSheetId="20" hidden="1">{"Kontenverteilung",#N/A,FALSE,"H A Ü"}</definedName>
    <definedName name="Kasse" hidden="1">{"Kontenverteilung",#N/A,FALSE,"H A Ü"}</definedName>
    <definedName name="Kd">#REF!</definedName>
    <definedName name="kerntxinc">#REF!</definedName>
    <definedName name="Key_1">#REF!</definedName>
    <definedName name="Key_10">#REF!</definedName>
    <definedName name="Key_11">#REF!</definedName>
    <definedName name="Key_2">#REF!</definedName>
    <definedName name="Key_3">#REF!</definedName>
    <definedName name="Key_4">#REF!</definedName>
    <definedName name="Key_5">#REF!</definedName>
    <definedName name="Key_6">#REF!</definedName>
    <definedName name="Key_7">#REF!</definedName>
    <definedName name="Key_8">#REF!</definedName>
    <definedName name="Key_9">#REF!</definedName>
    <definedName name="KeyCon_Close_Date">#REF!</definedName>
    <definedName name="KeyControlFigure">#REF!</definedName>
    <definedName name="keyfinancialratios">#REF!</definedName>
    <definedName name="kfgj">#REF!</definedName>
    <definedName name="kfpartner">#REF!</definedName>
    <definedName name="kirk">#REF!</definedName>
    <definedName name="kjl" localSheetId="12" hidden="1">{#N/A,#N/A,FALSE,"TOTFINAL";#N/A,#N/A,FALSE,"FINPLAN";#N/A,#N/A,FALSE,"TOTMOTADJ";#N/A,#N/A,FALSE,"tieEQ";#N/A,#N/A,FALSE,"G";#N/A,#N/A,FALSE,"ELIMS";#N/A,#N/A,FALSE,"NEXTEL ADJ";#N/A,#N/A,FALSE,"MIMS";#N/A,#N/A,FALSE,"LMPS";#N/A,#N/A,FALSE,"CNSS";#N/A,#N/A,FALSE,"CSS";#N/A,#N/A,FALSE,"MCG";#N/A,#N/A,FALSE,"AECS";#N/A,#N/A,FALSE,"SPS";#N/A,#N/A,FALSE,"CORP"}</definedName>
    <definedName name="kjl" localSheetId="20" hidden="1">{#N/A,#N/A,FALSE,"TOTFINAL";#N/A,#N/A,FALSE,"FINPLAN";#N/A,#N/A,FALSE,"TOTMOTADJ";#N/A,#N/A,FALSE,"tieEQ";#N/A,#N/A,FALSE,"G";#N/A,#N/A,FALSE,"ELIMS";#N/A,#N/A,FALSE,"NEXTEL ADJ";#N/A,#N/A,FALSE,"MIMS";#N/A,#N/A,FALSE,"LMPS";#N/A,#N/A,FALSE,"CNSS";#N/A,#N/A,FALSE,"CSS";#N/A,#N/A,FALSE,"MCG";#N/A,#N/A,FALSE,"AECS";#N/A,#N/A,FALSE,"SPS";#N/A,#N/A,FALSE,"CORP"}</definedName>
    <definedName name="kjl" hidden="1">{#N/A,#N/A,FALSE,"TOTFINAL";#N/A,#N/A,FALSE,"FINPLAN";#N/A,#N/A,FALSE,"TOTMOTADJ";#N/A,#N/A,FALSE,"tieEQ";#N/A,#N/A,FALSE,"G";#N/A,#N/A,FALSE,"ELIMS";#N/A,#N/A,FALSE,"NEXTEL ADJ";#N/A,#N/A,FALSE,"MIMS";#N/A,#N/A,FALSE,"LMPS";#N/A,#N/A,FALSE,"CNSS";#N/A,#N/A,FALSE,"CSS";#N/A,#N/A,FALSE,"MCG";#N/A,#N/A,FALSE,"AECS";#N/A,#N/A,FALSE,"SPS";#N/A,#N/A,FALSE,"CORP"}</definedName>
    <definedName name="kk" localSheetId="20">#REF!</definedName>
    <definedName name="kk">#REF!</definedName>
    <definedName name="kkk" localSheetId="12" hidden="1">{#N/A,#N/A,FALSE,"INPUTDATA";#N/A,#N/A,FALSE,"SUMMARY";#N/A,#N/A,FALSE,"CTAREP";#N/A,#N/A,FALSE,"CTBREP";#N/A,#N/A,FALSE,"TURBEFF";#N/A,#N/A,FALSE,"Condenser Performance"}</definedName>
    <definedName name="kkk" localSheetId="20">#REF!,#REF!,#REF!,#REF!</definedName>
    <definedName name="kkk" hidden="1">{#N/A,#N/A,FALSE,"INPUTDATA";#N/A,#N/A,FALSE,"SUMMARY";#N/A,#N/A,FALSE,"CTAREP";#N/A,#N/A,FALSE,"CTBREP";#N/A,#N/A,FALSE,"TURBEFF";#N/A,#N/A,FALSE,"Condenser Performance"}</definedName>
    <definedName name="KMD">#REF!</definedName>
    <definedName name="ko" localSheetId="12" hidden="1">{#N/A,#N/A,FALSE,"Aging Summary";#N/A,#N/A,FALSE,"Ratio Analysis";#N/A,#N/A,FALSE,"Test 120 Day Accts";#N/A,#N/A,FALSE,"Tickmarks"}</definedName>
    <definedName name="ko" localSheetId="20" hidden="1">{#N/A,#N/A,FALSE,"Aging Summary";#N/A,#N/A,FALSE,"Ratio Analysis";#N/A,#N/A,FALSE,"Test 120 Day Accts";#N/A,#N/A,FALSE,"Tickmarks"}</definedName>
    <definedName name="ko" hidden="1">{#N/A,#N/A,FALSE,"Aging Summary";#N/A,#N/A,FALSE,"Ratio Analysis";#N/A,#N/A,FALSE,"Test 120 Day Accts";#N/A,#N/A,FALSE,"Tickmarks"}</definedName>
    <definedName name="kohls">#REF!</definedName>
    <definedName name="KPMGContact" localSheetId="20" hidden="1">#REF!</definedName>
    <definedName name="KPMGContact" hidden="1">#REF!</definedName>
    <definedName name="KS">#REF!</definedName>
    <definedName name="ksadfjlaksjfd11" hidden="1">{0;TRUE;0;0;0;0;0;0;0;0;0;0;0;0;0;0;0;0;0;0;0;0;0;0;0;0}</definedName>
    <definedName name="KSDENOM">#REF!</definedName>
    <definedName name="KSFACTOR">#REF!</definedName>
    <definedName name="KSNUMER">#REF!</definedName>
    <definedName name="KSP">#REF!</definedName>
    <definedName name="kuitly">#REF!</definedName>
    <definedName name="KVA">#REF!</definedName>
    <definedName name="Kva_Column" localSheetId="20">#REF!</definedName>
    <definedName name="Kva_Column">#REF!</definedName>
    <definedName name="kW" localSheetId="20">#REF!</definedName>
    <definedName name="kW">#N/A</definedName>
    <definedName name="KWH_Data">#REF!</definedName>
    <definedName name="KWP">#REF!</definedName>
    <definedName name="kyu">#REF!</definedName>
    <definedName name="l" localSheetId="12">{#N/A,#N/A,FALSE,"Cover";#N/A,#N/A,FALSE,"Comments CIG";#N/A,#N/A,FALSE,"BS CIG";#N/A,#N/A,FALSE,"P&amp;L CIG";#N/A,#N/A,FALSE,"Cash Flow CIG";#N/A,#N/A,FALSE,"MBR CIG";#N/A,#N/A,FALSE,"Headcount - CIG";#N/A,#N/A,FALSE,"FAB UN CIG";#N/A,#N/A,FALSE,"CIG MFG";#N/A,#N/A,FALSE,"CIG Inventory";#N/A,#N/A,FALSE,"FM CIG";#N/A,#N/A,FALSE,"NSAD ASP CIG";#N/A,#N/A,FALSE,"Capital Expenditures"}</definedName>
    <definedName name="l" localSheetId="20" hidden="1">{"SEP",#N/A,FALSE,"SEP"}</definedName>
    <definedName name="l">{#N/A,#N/A,FALSE,"Cover";#N/A,#N/A,FALSE,"Comments CIG";#N/A,#N/A,FALSE,"BS CIG";#N/A,#N/A,FALSE,"P&amp;L CIG";#N/A,#N/A,FALSE,"Cash Flow CIG";#N/A,#N/A,FALSE,"MBR CIG";#N/A,#N/A,FALSE,"Headcount - CIG";#N/A,#N/A,FALSE,"FAB UN CIG";#N/A,#N/A,FALSE,"CIG MFG";#N/A,#N/A,FALSE,"CIG Inventory";#N/A,#N/A,FALSE,"FM CIG";#N/A,#N/A,FALSE,"NSAD ASP CIG";#N/A,#N/A,FALSE,"Capital Expenditures"}</definedName>
    <definedName name="L_CY_Beg">#REF!</definedName>
    <definedName name="Labor" localSheetId="20">#REF!</definedName>
    <definedName name="Labor">#REF!</definedName>
    <definedName name="Labor____of_People" localSheetId="20">#REF!</definedName>
    <definedName name="Labor____of_People">#N/A</definedName>
    <definedName name="Labor_Impact_Factor" localSheetId="20">#REF!</definedName>
    <definedName name="Labor_Impact_Factor">#REF!</definedName>
    <definedName name="Labor_Index">#REF!</definedName>
    <definedName name="labor2001">#REF!</definedName>
    <definedName name="labor2002">#REF!</definedName>
    <definedName name="labor2003">#REF!</definedName>
    <definedName name="labor2004">#REF!</definedName>
    <definedName name="labor2005">#REF!</definedName>
    <definedName name="LaborAnglePole" localSheetId="20">#REF!</definedName>
    <definedName name="LaborAnglePole">#REF!</definedName>
    <definedName name="LaborInfl" localSheetId="20">#REF!</definedName>
    <definedName name="LaborInfl">#N/A</definedName>
    <definedName name="LaborPole" localSheetId="20">#REF!</definedName>
    <definedName name="LaborPole">#REF!</definedName>
    <definedName name="LADENOM">#REF!</definedName>
    <definedName name="LAFACTOR">#REF!</definedName>
    <definedName name="LAFRANFACTOR">#REF!</definedName>
    <definedName name="lakmf">#REF!</definedName>
    <definedName name="Lallo">#REF!</definedName>
    <definedName name="LAlloc">#REF!</definedName>
    <definedName name="Lamar_Alloc">#REF!</definedName>
    <definedName name="Land_Lease">#REF!</definedName>
    <definedName name="Land_Required">#REF!</definedName>
    <definedName name="Landuse">#REF!</definedName>
    <definedName name="LANUMER">#REF!</definedName>
    <definedName name="LargestBcts">#REF!</definedName>
    <definedName name="largestradio">#REF!</definedName>
    <definedName name="Last">#REF!</definedName>
    <definedName name="Last_Row" localSheetId="20">IF('GLHP Taxes'!Values_Entered,[0]!Header_Row+'GLHP Taxes'!Number_of_Payments,[0]!Header_Row)</definedName>
    <definedName name="Last_Row">IF(Values_Entered,Header_Row+Number_of_Payments,Header_Row)</definedName>
    <definedName name="LastComp">#REF!</definedName>
    <definedName name="LastFwdYear" localSheetId="12">#N/A</definedName>
    <definedName name="LastFwdYear">#N/A</definedName>
    <definedName name="LastRow1">#REF!</definedName>
    <definedName name="LastRow2">#REF!</definedName>
    <definedName name="lastupdate">#REF!</definedName>
    <definedName name="LastUpdated">#REF!</definedName>
    <definedName name="LatestFYE">#REF!</definedName>
    <definedName name="LatestQuarterDate">#REF!</definedName>
    <definedName name="LatestShares">#REF!</definedName>
    <definedName name="LaunchFormulaLookup">#REF!</definedName>
    <definedName name="layout7" localSheetId="20">#REF!</definedName>
    <definedName name="layout7">#REF!</definedName>
    <definedName name="LayoutOut">#REF!</definedName>
    <definedName name="lbohead1">#REF!</definedName>
    <definedName name="lbohead2">#REF!</definedName>
    <definedName name="LBOIPOExit1">#REF!</definedName>
    <definedName name="LBOIPOExit2">#REF!</definedName>
    <definedName name="lbomcb">#REF!</definedName>
    <definedName name="lborefin">LEFT(#REF!)="Y"</definedName>
    <definedName name="LBOSaleExit1">#REF!</definedName>
    <definedName name="LBOSaleExit2">#REF!</definedName>
    <definedName name="LC_Target" localSheetId="20">#REF!</definedName>
    <definedName name="LC_Target">#REF!</definedName>
    <definedName name="LCPI_04">#REF!</definedName>
    <definedName name="LCPI_05">#REF!</definedName>
    <definedName name="LCPI_06">#REF!</definedName>
    <definedName name="LCPI_07">#REF!</definedName>
    <definedName name="LCPI_08">#REF!</definedName>
    <definedName name="LCPI_09">#REF!</definedName>
    <definedName name="LCPI08">#REF!</definedName>
    <definedName name="left">OFFSET(!A1,0,-1)</definedName>
    <definedName name="LegalEntity">#REF!</definedName>
    <definedName name="LEVEL" localSheetId="12">#N/A</definedName>
    <definedName name="level" localSheetId="20">#REF!,#REF!,#REF!,#REF!</definedName>
    <definedName name="LEVEL">#N/A</definedName>
    <definedName name="LeveragedCashFlow">#REF!</definedName>
    <definedName name="lew" localSheetId="12" hidden="1">{#N/A,#N/A,FALSE,"INPUTDATA";#N/A,#N/A,FALSE,"SUMMARY"}</definedName>
    <definedName name="lew" localSheetId="20" hidden="1">{#N/A,#N/A,FALSE,"INPUTDATA";#N/A,#N/A,FALSE,"SUMMARY"}</definedName>
    <definedName name="lew" hidden="1">{#N/A,#N/A,FALSE,"INPUTDATA";#N/A,#N/A,FALSE,"SUMMARY"}</definedName>
    <definedName name="LFQ">#REF!</definedName>
    <definedName name="LFTSR">#REF!</definedName>
    <definedName name="LFY">#REF!</definedName>
    <definedName name="LFYPrice">#REF!</definedName>
    <definedName name="LHMonth" localSheetId="20">#REF!</definedName>
    <definedName name="LHMonth">#REF!</definedName>
    <definedName name="LHYear" localSheetId="20">#REF!</definedName>
    <definedName name="LHYear">#REF!</definedName>
    <definedName name="LIABILITIES">#REF!</definedName>
    <definedName name="LiborRate">#REF!</definedName>
    <definedName name="Library" hidden="1">"a1"</definedName>
    <definedName name="limcount" localSheetId="20">2</definedName>
    <definedName name="limcount" hidden="1">1</definedName>
    <definedName name="Limestone_Cost____ton" localSheetId="20">#REF!</definedName>
    <definedName name="Limestone_Cost____ton">#N/A</definedName>
    <definedName name="Limestone_Usage__tons_MWH" localSheetId="20">#REF!</definedName>
    <definedName name="Limestone_Usage__tons_MWH">#N/A</definedName>
    <definedName name="Line">#REF!</definedName>
    <definedName name="Line_Losses">#REF!</definedName>
    <definedName name="line1">#REF!</definedName>
    <definedName name="Line22">#REF!</definedName>
    <definedName name="Line26">#REF!</definedName>
    <definedName name="Line30">#REF!</definedName>
    <definedName name="Line32">#REF!</definedName>
    <definedName name="LineItems">#REF!</definedName>
    <definedName name="LineItems06">#REF!</definedName>
    <definedName name="lineitems07">#REF!</definedName>
    <definedName name="Lineitems08">#REF!</definedName>
    <definedName name="Lineitems10">#REF!</definedName>
    <definedName name="Lines">#REF!</definedName>
    <definedName name="LineSize">#REF!</definedName>
    <definedName name="LiqPriceHeading">#REF!</definedName>
    <definedName name="LiqPrices">#REF!</definedName>
    <definedName name="LiqProps">#REF!</definedName>
    <definedName name="LiquidityPreference">#REF!</definedName>
    <definedName name="Liquids" localSheetId="12" hidden="1">{#N/A,#N/A,FALSE,"Earnings release"}</definedName>
    <definedName name="Liquids" localSheetId="20" hidden="1">{#N/A,#N/A,FALSE,"Earnings release"}</definedName>
    <definedName name="Liquids" hidden="1">{#N/A,#N/A,FALSE,"Earnings release"}</definedName>
    <definedName name="LIST">#REF!</definedName>
    <definedName name="List_Ancillary_Cases">#REF!</definedName>
    <definedName name="List_CND">7</definedName>
    <definedName name="List_CND_Col">7</definedName>
    <definedName name="List_CnstFin_Cases">#REF!</definedName>
    <definedName name="List_CnstFund_Cases">#REF!</definedName>
    <definedName name="List_CnstPreFin_Cases">#REF!</definedName>
    <definedName name="List_Col">1</definedName>
    <definedName name="List_MajMaint_Cases">#REF!</definedName>
    <definedName name="List_Market_Cases">#REF!</definedName>
    <definedName name="List_MM_Acctg">#REF!</definedName>
    <definedName name="List_PropTax_Cases">#REF!</definedName>
    <definedName name="List_Sensitivity_Cases">#REF!</definedName>
    <definedName name="List_TermFin_Cases">#REF!</definedName>
    <definedName name="List_TermFund_Cases">#REF!</definedName>
    <definedName name="List_TermRsv_Cases">#REF!</definedName>
    <definedName name="List_USD">6</definedName>
    <definedName name="List_USD_Col">6</definedName>
    <definedName name="listentop50">#REF!</definedName>
    <definedName name="listenviewread">#REF!</definedName>
    <definedName name="listenviewreadsum">#REF!</definedName>
    <definedName name="listINDEX">#REF!:INDEX(#REF!,SUMPRODUCT(--(#REF!&lt;&gt;"")))</definedName>
    <definedName name="ListOffset" hidden="1">1</definedName>
    <definedName name="LiveCost">4</definedName>
    <definedName name="LiveList">5</definedName>
    <definedName name="LJG">#REF!</definedName>
    <definedName name="LJK">#REF!</definedName>
    <definedName name="lk" localSheetId="12" hidden="1">{#N/A,#N/A,FALSE,"Summary";#N/A,#N/A,FALSE,"Adj to Option C";#N/A,#N/A,FALSE,"Dividend Analysis";#N/A,#N/A,FALSE,"Reserve Analysis";#N/A,#N/A,FALSE,"Depreciation";#N/A,#N/A,FALSE,"Other Tax Adj"}</definedName>
    <definedName name="lk" localSheetId="20" hidden="1">{#N/A,#N/A,FALSE,"Summary";#N/A,#N/A,FALSE,"Adj to Option C";#N/A,#N/A,FALSE,"Dividend Analysis";#N/A,#N/A,FALSE,"Reserve Analysis";#N/A,#N/A,FALSE,"Depreciation";#N/A,#N/A,FALSE,"Other Tax Adj"}</definedName>
    <definedName name="lk" hidden="1">{#N/A,#N/A,FALSE,"Summary";#N/A,#N/A,FALSE,"Adj to Option C";#N/A,#N/A,FALSE,"Dividend Analysis";#N/A,#N/A,FALSE,"Reserve Analysis";#N/A,#N/A,FALSE,"Depreciation";#N/A,#N/A,FALSE,"Other Tax Adj"}</definedName>
    <definedName name="LLC_only_print">#REF!</definedName>
    <definedName name="lll" localSheetId="12" hidden="1">{#N/A,#N/A,FALSE,"INPUTDATA";#N/A,#N/A,FALSE,"SUMMARY";#N/A,#N/A,FALSE,"CTAREP";#N/A,#N/A,FALSE,"CTBREP";#N/A,#N/A,FALSE,"TURBEFF";#N/A,#N/A,FALSE,"Condenser Performance"}</definedName>
    <definedName name="lll" localSheetId="20" hidden="1">{#N/A,#N/A,FALSE,"INPUTDATA";#N/A,#N/A,FALSE,"SUMMARY";#N/A,#N/A,FALSE,"CTAREP";#N/A,#N/A,FALSE,"CTBREP";#N/A,#N/A,FALSE,"TURBEFF";#N/A,#N/A,FALSE,"Condenser Performance"}</definedName>
    <definedName name="lll" hidden="1">{#N/A,#N/A,FALSE,"INPUTDATA";#N/A,#N/A,FALSE,"SUMMARY";#N/A,#N/A,FALSE,"CTAREP";#N/A,#N/A,FALSE,"CTBREP";#N/A,#N/A,FALSE,"TURBEFF";#N/A,#N/A,FALSE,"Condenser Performance"}</definedName>
    <definedName name="LMA_Fees">#REF!</definedName>
    <definedName name="lmas">#REF!</definedName>
    <definedName name="lmastat96">#REF!</definedName>
    <definedName name="lmasum96">#REF!</definedName>
    <definedName name="LNEN">#REF!</definedName>
    <definedName name="LNEN34">#REF!</definedName>
    <definedName name="LNG_Tank_Lease">#REF!</definedName>
    <definedName name="LNSallo">#REF!</definedName>
    <definedName name="Load_Factor" localSheetId="20">#REF!</definedName>
    <definedName name="Load_Factor">#REF!</definedName>
    <definedName name="Load_Growth">#REF!</definedName>
    <definedName name="Loan_Amount">#REF!</definedName>
    <definedName name="Loan_Start">#REF!</definedName>
    <definedName name="Loan_Years">#REF!</definedName>
    <definedName name="LOC" localSheetId="20">#REF!</definedName>
    <definedName name="LOC">#N/A</definedName>
    <definedName name="LOCALAD">#REF!</definedName>
    <definedName name="LOCATE3">#N/A</definedName>
    <definedName name="Location">#REF!</definedName>
    <definedName name="Location2">#REF!</definedName>
    <definedName name="LocationColumn1">#REF!</definedName>
    <definedName name="LocationColumn2">#REF!</definedName>
    <definedName name="LocationDescr">#REF!</definedName>
    <definedName name="LocationDescr2">#REF!</definedName>
    <definedName name="LOCTABLE" localSheetId="20">#REF!</definedName>
    <definedName name="LOCTABLE">#REF!</definedName>
    <definedName name="LOCTextLen" localSheetId="20">#REF!</definedName>
    <definedName name="LOCTextLen">#REF!</definedName>
    <definedName name="LocusPoint" localSheetId="20">#REF!</definedName>
    <definedName name="LocusPoint">#REF!</definedName>
    <definedName name="LODI">#REF!</definedName>
    <definedName name="logantax">#REF!</definedName>
    <definedName name="LogReturnsCor">#REF!</definedName>
    <definedName name="LookAddressOne">#REF!</definedName>
    <definedName name="LookAddressThree">#REF!</definedName>
    <definedName name="LookAddressTwo">#REF!</definedName>
    <definedName name="LookAdjustMentOneAmount">#REF!</definedName>
    <definedName name="LookAdjustMentOneText">#REF!</definedName>
    <definedName name="LookAdjustMentThreeAmount">#REF!</definedName>
    <definedName name="LookAdjustMentThreeText">#REF!</definedName>
    <definedName name="LookAdjustMentTwoAmount">#REF!</definedName>
    <definedName name="LookAdjustMentTwoText">#REF!</definedName>
    <definedName name="LookAidInConstAmount">#REF!</definedName>
    <definedName name="LookAidInConstRate">#REF!</definedName>
    <definedName name="LookAllocatedCompFuelMcfBasedOnWellHeadMcf">#REF!</definedName>
    <definedName name="LookAllocatedCompFuelMmbtuBasedOnWellHeadMMBtu">#REF!</definedName>
    <definedName name="LookAllocatedDryCompFuelMcf">#REF!</definedName>
    <definedName name="LookAllocatedDryCompFuelMMBtu">#REF!</definedName>
    <definedName name="LookAllocatedFuelFlareMcfBasedOnWellHeadMcf">#REF!</definedName>
    <definedName name="LookAllocatedFuelFlareMcfTotal">#REF!</definedName>
    <definedName name="LookAllocatedFuelFlareMmbtuBasedOnWellHeadMMBtu">#REF!</definedName>
    <definedName name="LookAllocatedFuelFlareMmbtuTotal">#REF!</definedName>
    <definedName name="LookAllocatedGallonsEthane">#REF!</definedName>
    <definedName name="LookAllocatedGallonsHexanes">#REF!</definedName>
    <definedName name="LookAllocatedGallonsIsoButane">#REF!</definedName>
    <definedName name="LookAllocatedGallonsIsoPentane">#REF!</definedName>
    <definedName name="LookAllocatedGallonsMethane">#REF!</definedName>
    <definedName name="LookAllocatedGallonsNormalButane">#REF!</definedName>
    <definedName name="LookAllocatedGallonsNormalPentane">#REF!</definedName>
    <definedName name="LookAllocatedGallonsPentanesPlus">#REF!</definedName>
    <definedName name="LookAllocatedGallonsPropane">#REF!</definedName>
    <definedName name="LookAllocatedGallonsTotalTimesProducersPercent">#REF!</definedName>
    <definedName name="LookAllocatedMcf">#REF!</definedName>
    <definedName name="LookAllocatedMcfShrinkEthane">#REF!</definedName>
    <definedName name="LookAllocatedMcfShrinkHexanes">#REF!</definedName>
    <definedName name="LookAllocatedMcfShrinkIsoButane">#REF!</definedName>
    <definedName name="LookAllocatedMcfShrinkIsoPentane">#REF!</definedName>
    <definedName name="LookAllocatedMcfShrinkMethane">#REF!</definedName>
    <definedName name="LookAllocatedMcfShrinkNormalButane">#REF!</definedName>
    <definedName name="LookAllocatedMcfShrinkNormalPentane">#REF!</definedName>
    <definedName name="LookAllocatedMcfShrinkPentanesPlus">#REF!</definedName>
    <definedName name="LookAllocatedMcfShrinkPropane">#REF!</definedName>
    <definedName name="LookAllocatedMmbtu">#REF!</definedName>
    <definedName name="LookAllocatedMmbtuShrinkEthane">#REF!</definedName>
    <definedName name="LookAllocatedMmbtuShrinkHexanes">#REF!</definedName>
    <definedName name="LookAllocatedMmbtuShrinkIsoButane">#REF!</definedName>
    <definedName name="LookAllocatedMmbtuShrinkIsoPentane">#REF!</definedName>
    <definedName name="LookAllocatedMmbtuShrinkMethane">#REF!</definedName>
    <definedName name="LookAllocatedMmbtuShrinkNormalButane">#REF!</definedName>
    <definedName name="LookAllocatedMmbtuShrinkNormalPentane">#REF!</definedName>
    <definedName name="LookAllocatedMmbtuShrinkPentanesPlus">#REF!</definedName>
    <definedName name="LookAllocatedMmbtuShrinkPropane">#REF!</definedName>
    <definedName name="LookAllocatedMmbtuShrinkTotal">#REF!</definedName>
    <definedName name="LookAllocGalsEthane">#REF!</definedName>
    <definedName name="LookAllocGalsHexanes">#REF!</definedName>
    <definedName name="LookAllocGalsIsoButane">#REF!</definedName>
    <definedName name="LookAllocGalsIsoPentane">#REF!</definedName>
    <definedName name="LookAllocGalsMethane">#REF!</definedName>
    <definedName name="LookAllocGalsNormalButane">#REF!</definedName>
    <definedName name="LookAllocGalsNormalPentane">#REF!</definedName>
    <definedName name="LookAllocGalsPropane">#REF!</definedName>
    <definedName name="LookAllocLDGalsEthane">#REF!</definedName>
    <definedName name="LookAllocLDGalsHexanes">#REF!</definedName>
    <definedName name="LookAllocLDGalsIsoButane">#REF!</definedName>
    <definedName name="LookAllocLDGalsIsoPentane">#REF!</definedName>
    <definedName name="LookAllocLDGalsMethane">#REF!</definedName>
    <definedName name="LookAllocLDGalsNormalButane">#REF!</definedName>
    <definedName name="LookAllocLDGalsNormalPentane">#REF!</definedName>
    <definedName name="LookAllocLDGalsPropane">#REF!</definedName>
    <definedName name="LookByPassMcf">#REF!</definedName>
    <definedName name="LookByPassMMBtu">#REF!</definedName>
    <definedName name="LookCascadeBPMcf">#REF!</definedName>
    <definedName name="LookCascadeBPMMBtu">#REF!</definedName>
    <definedName name="LookCascadeFeeRate">#REF!</definedName>
    <definedName name="LookCascadeFeeValue">#REF!</definedName>
    <definedName name="LookCO2MolePercent">#REF!</definedName>
    <definedName name="LookCO2TreatingAmount">#REF!</definedName>
    <definedName name="LookCompressionAmount">#REF!</definedName>
    <definedName name="LookCompressionRate">#REF!</definedName>
    <definedName name="LookConditioningFee">#REF!</definedName>
    <definedName name="LookConditioningFeeRatePerMmbtu">#REF!</definedName>
    <definedName name="LookDehyAmount">#REF!</definedName>
    <definedName name="LookDehyRate">#REF!</definedName>
    <definedName name="LookElecCostAmount_Comp">#REF!</definedName>
    <definedName name="LookElecCostAmount_Plant">#REF!</definedName>
    <definedName name="LookExcessGasLiftSalesValue">#REF!</definedName>
    <definedName name="LookExcessGasLiftVolume">#REF!</definedName>
    <definedName name="LookFax1">#REF!</definedName>
    <definedName name="LookFinalResidueMCF">#REF!</definedName>
    <definedName name="LookFinalResidueMmbtu">#REF!</definedName>
    <definedName name="LookFuelCapLimitAdjustment">#REF!</definedName>
    <definedName name="LookFuelCapLimitPercent">#REF!</definedName>
    <definedName name="LookGasLiftGathAmount">#REF!</definedName>
    <definedName name="LookGasLiftGathRate">#REF!</definedName>
    <definedName name="LookGasLiftMeterFeeAmount">#REF!</definedName>
    <definedName name="LookGatheringAmount">#REF!</definedName>
    <definedName name="LookGatheringRate">#REF!</definedName>
    <definedName name="LookIncludeInTheoreticalCalculations">#REF!</definedName>
    <definedName name="LookLiquidsValueEthane">#REF!</definedName>
    <definedName name="LookLiquidsValueHexanes">#REF!</definedName>
    <definedName name="LookLiquidsValueISOButane">#REF!</definedName>
    <definedName name="LookLiquidsValueIsoPentane">#REF!</definedName>
    <definedName name="LookLiquidsValueMethane">#REF!</definedName>
    <definedName name="LookLiquidsValueNormalButane">#REF!</definedName>
    <definedName name="LookLiquidsValueNormalPentane">#REF!</definedName>
    <definedName name="LookLiquidsValuePentanesPlus">#REF!</definedName>
    <definedName name="LookLiquidsValuePropane">#REF!</definedName>
    <definedName name="LookLossLinePackMMBtu">#REF!</definedName>
    <definedName name="LookLowVolumeFee">#REF!</definedName>
    <definedName name="LookMay12OneOkStorageValue">#REF!</definedName>
    <definedName name="LookNetResidueAmount">#REF!</definedName>
    <definedName name="LookNGLDeliveryAmount">#REF!</definedName>
    <definedName name="LookNGLDeliveryRate">#REF!</definedName>
    <definedName name="LookOtherGatheringAmount">#REF!</definedName>
    <definedName name="LookOtherGatheringRate">#REF!</definedName>
    <definedName name="LookPhone1">#REF!</definedName>
    <definedName name="LookPOR_Average_PSIG">#REF!</definedName>
    <definedName name="LookPostedWellHeadMmbtu">#REF!</definedName>
    <definedName name="LookPressureBaseAdjustedTheoreticalGallonsEthane">#REF!</definedName>
    <definedName name="LookPressureBaseAdjustedTheoreticalGallonsHexanes">#REF!</definedName>
    <definedName name="LookPressureBaseAdjustedTheoreticalGallonsIsoButane">#REF!</definedName>
    <definedName name="LookPressureBaseAdjustedTheoreticalGallonsIsoPentane">#REF!</definedName>
    <definedName name="LookPressureBaseAdjustedTheoreticalGallonsMethane">#REF!</definedName>
    <definedName name="LookPressureBaseAdjustedTheoreticalGallonsNormalButane">#REF!</definedName>
    <definedName name="LookPressureBaseAdjustedTheoreticalGallonsNormalPentane">#REF!</definedName>
    <definedName name="LookPressureBaseAdjustedTheoreticalGallonsPentanesPlus">#REF!</definedName>
    <definedName name="LookPressureBaseAdjustedTheoreticalGallonsPropane">#REF!</definedName>
    <definedName name="LookPressureBaseAdjustedTheoreticalGPMEthane">#REF!</definedName>
    <definedName name="LookPressureBaseAdjustedTheoreticalGPMHexanes">#REF!</definedName>
    <definedName name="LookPressureBaseAdjustedTheoreticalGPMIsoButane">#REF!</definedName>
    <definedName name="LookPressureBaseAdjustedTheoreticalGPMIsoPentane">#REF!</definedName>
    <definedName name="LookPressureBaseAdjustedTheoreticalGPMMethane">#REF!</definedName>
    <definedName name="LookPressureBaseAdjustedTheoreticalGPMNormalButane">#REF!</definedName>
    <definedName name="LookPressureBaseAdjustedTheoreticalGPMNormalPentane">#REF!</definedName>
    <definedName name="LookPressureBaseAdjustedTheoreticalGPMPentanesPlus">#REF!</definedName>
    <definedName name="LookPressureBaseAdjustedTheoreticalGPMPropane">#REF!</definedName>
    <definedName name="LookProducerNGLPercent">#REF!</definedName>
    <definedName name="LookProducerPercentEthane">#REF!</definedName>
    <definedName name="LookProducerPercentIsoButane">#REF!</definedName>
    <definedName name="LookProducerPercentNormalButane">#REF!</definedName>
    <definedName name="LookProducerPercentPentanesPlus">#REF!</definedName>
    <definedName name="LookProducerPercentPropane">#REF!</definedName>
    <definedName name="LookProducerProcessingOrSellingAtWellHead">#REF!</definedName>
    <definedName name="LookProducersShareOfLiquidsValueEthane">#REF!</definedName>
    <definedName name="LookProducersShareOfLiquidsValueHexanes">#REF!</definedName>
    <definedName name="LookProducersShareOfLiquidsValueISOButane">#REF!</definedName>
    <definedName name="LookProducersShareOfLiquidsValueIsoPentane">#REF!</definedName>
    <definedName name="LookProducersShareOfLiquidsValueMethane">#REF!</definedName>
    <definedName name="LookProducersShareOfLiquidsValueNormalButane">#REF!</definedName>
    <definedName name="LookProducersShareOfLiquidsValueNormalPentane">#REF!</definedName>
    <definedName name="LookProducersShareOfLiquidsValuePentanesPlus">#REF!</definedName>
    <definedName name="LookProducersShareOfLiquidsValuePropane">#REF!</definedName>
    <definedName name="LookProducersShareOfLiquidsValueTotal">#REF!</definedName>
    <definedName name="LookResidueAmount">#REF!</definedName>
    <definedName name="LookResidueGatheringAmount">#REF!</definedName>
    <definedName name="LookResidueGatheringRate">#REF!</definedName>
    <definedName name="LookResidueTransportAmount">#REF!</definedName>
    <definedName name="LookResidueTransportRate">#REF!</definedName>
    <definedName name="LookSettledResidue">#REF!</definedName>
    <definedName name="LookTheoreticalGallonsEthane">#REF!</definedName>
    <definedName name="LookTheoreticalGallonsHexanes">#REF!</definedName>
    <definedName name="LookTheoreticalGallonsIsoButane">#REF!</definedName>
    <definedName name="LookTheoreticalGallonsIsoPentane">#REF!</definedName>
    <definedName name="LookTheoreticalGallonsMethane">#REF!</definedName>
    <definedName name="LookTheoreticalGallonsNormalButane">#REF!</definedName>
    <definedName name="LookTheoreticalGallonsNormalPentane">#REF!</definedName>
    <definedName name="LookTheoreticalGallonsPropane">#REF!</definedName>
    <definedName name="LookTotalFeeAmount">#REF!</definedName>
    <definedName name="LookUpRange">#REF!</definedName>
    <definedName name="LookVendorNumber">#REF!</definedName>
    <definedName name="LookWellHeadMcf">#REF!</definedName>
    <definedName name="Loss_KW">#REF!</definedName>
    <definedName name="Loss_kWh">#REF!</definedName>
    <definedName name="Loss_Rate">#REF!</definedName>
    <definedName name="losses" localSheetId="20">#REF!</definedName>
    <definedName name="losses">#REF!</definedName>
    <definedName name="Low">#REF!</definedName>
    <definedName name="Low_EBITDA_Exit_Multiple" localSheetId="20">#REF!</definedName>
    <definedName name="Low_EBITDA_Exit_Multiple">#N/A</definedName>
    <definedName name="lpo" localSheetId="12" hidden="1">{#N/A,#N/A,FALSE,"Aging Summary";#N/A,#N/A,FALSE,"Ratio Analysis";#N/A,#N/A,FALSE,"Test 120 Day Accts";#N/A,#N/A,FALSE,"Tickmarks"}</definedName>
    <definedName name="lpo" localSheetId="20" hidden="1">{#N/A,#N/A,FALSE,"Aging Summary";#N/A,#N/A,FALSE,"Ratio Analysis";#N/A,#N/A,FALSE,"Test 120 Day Accts";#N/A,#N/A,FALSE,"Tickmarks"}</definedName>
    <definedName name="lpo" hidden="1">{#N/A,#N/A,FALSE,"Aging Summary";#N/A,#N/A,FALSE,"Ratio Analysis";#N/A,#N/A,FALSE,"Test 120 Day Accts";#N/A,#N/A,FALSE,"Tickmarks"}</definedName>
    <definedName name="LRG_GE">#REF!</definedName>
    <definedName name="LRG_GJ">#REF!</definedName>
    <definedName name="LRIC12">#REF!</definedName>
    <definedName name="LRICA">#REF!</definedName>
    <definedName name="LRICY">#REF!</definedName>
    <definedName name="LRICYTD">#REF!</definedName>
    <definedName name="lslkjd" localSheetId="20" hidden="1">#REF!</definedName>
    <definedName name="lslkjd" hidden="1">#REF!</definedName>
    <definedName name="LT_Fed">#REF!</definedName>
    <definedName name="LT_Fed_48">#REF!</definedName>
    <definedName name="LT_State">#REF!</definedName>
    <definedName name="LT_State_48">#REF!</definedName>
    <definedName name="LTD">#REF!</definedName>
    <definedName name="LTDebttoTotalCap">#REF!</definedName>
    <definedName name="ltdebtyr1" localSheetId="20">#REF!</definedName>
    <definedName name="ltdebtyr1">#REF!</definedName>
    <definedName name="ltdebtyr10" localSheetId="20">#REF!</definedName>
    <definedName name="ltdebtyr10">#REF!</definedName>
    <definedName name="ltdebtyr11" localSheetId="20">#REF!</definedName>
    <definedName name="ltdebtyr11">#REF!</definedName>
    <definedName name="ltdebtyr12">#REF!</definedName>
    <definedName name="ltdebtyr13">#REF!</definedName>
    <definedName name="ltdebtyr14">#REF!</definedName>
    <definedName name="ltdebtyr15">#REF!</definedName>
    <definedName name="ltdebtyr16">#REF!</definedName>
    <definedName name="ltdebtyr17">#REF!</definedName>
    <definedName name="ltdebtyr18">#REF!</definedName>
    <definedName name="ltdebtyr19">#REF!</definedName>
    <definedName name="ltdebtyr2">#REF!</definedName>
    <definedName name="ltdebtyr20">#REF!</definedName>
    <definedName name="ltdebtyr21">#REF!</definedName>
    <definedName name="ltdebtyr3">#REF!</definedName>
    <definedName name="ltdebtyr4">#REF!</definedName>
    <definedName name="ltdebtyr5">#REF!</definedName>
    <definedName name="ltdebtyr6">#REF!</definedName>
    <definedName name="ltdebtyr7">#REF!</definedName>
    <definedName name="ltdebtyr8">#REF!</definedName>
    <definedName name="ltdebtyr9">#REF!</definedName>
    <definedName name="LTM">#REF!</definedName>
    <definedName name="LTM_DATE">#REF!</definedName>
    <definedName name="LTMPE">#REF!</definedName>
    <definedName name="LTMPrice">#REF!</definedName>
    <definedName name="LUCAS">#REF!</definedName>
    <definedName name="lvlt">#REF!,#REF!,#REF!,#REF!</definedName>
    <definedName name="LVRT_OPTION">#REF!</definedName>
    <definedName name="LYN" localSheetId="20">#REF!</definedName>
    <definedName name="LYN">#REF!</definedName>
    <definedName name="m"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m"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m"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M_BaseLev">#REF!,#REF!,#REF!,#REF!,#REF!,#REF!,#REF!</definedName>
    <definedName name="M_BaseUnLev">#REF!,#REF!,#REF!,#REF!,#REF!,#REF!,#REF!</definedName>
    <definedName name="M21Laurie">#REF!</definedName>
    <definedName name="MACRO">#N/A</definedName>
    <definedName name="MACROS">#REF!</definedName>
    <definedName name="MACRS15_1" localSheetId="20">#REF!</definedName>
    <definedName name="MACRS15_1">#N/A</definedName>
    <definedName name="MACRS15_10" localSheetId="20">#REF!</definedName>
    <definedName name="MACRS15_10">#N/A</definedName>
    <definedName name="MACRS15_11" localSheetId="20">#REF!</definedName>
    <definedName name="MACRS15_11">#N/A</definedName>
    <definedName name="MACRS15_12" localSheetId="20">#REF!</definedName>
    <definedName name="MACRS15_12">#N/A</definedName>
    <definedName name="MACRS15_13" localSheetId="20">#REF!</definedName>
    <definedName name="MACRS15_13">#N/A</definedName>
    <definedName name="MACRS15_14" localSheetId="20">#REF!</definedName>
    <definedName name="MACRS15_14">#N/A</definedName>
    <definedName name="MACRS15_15" localSheetId="20">#REF!</definedName>
    <definedName name="MACRS15_15">#N/A</definedName>
    <definedName name="MACRS15_16" localSheetId="20">#REF!</definedName>
    <definedName name="MACRS15_16">#N/A</definedName>
    <definedName name="MACRS15_2" localSheetId="20">#REF!</definedName>
    <definedName name="MACRS15_2">#N/A</definedName>
    <definedName name="MACRS15_3" localSheetId="20">#REF!</definedName>
    <definedName name="MACRS15_3">#N/A</definedName>
    <definedName name="MACRS15_4" localSheetId="20">#REF!</definedName>
    <definedName name="MACRS15_4">#N/A</definedName>
    <definedName name="MACRS15_5" localSheetId="20">#REF!</definedName>
    <definedName name="MACRS15_5">#N/A</definedName>
    <definedName name="MACRS15_6" localSheetId="20">#REF!</definedName>
    <definedName name="MACRS15_6">#N/A</definedName>
    <definedName name="MACRS15_7" localSheetId="20">#REF!</definedName>
    <definedName name="MACRS15_7">#N/A</definedName>
    <definedName name="MACRS15_8" localSheetId="20">#REF!</definedName>
    <definedName name="MACRS15_8">#N/A</definedName>
    <definedName name="MACRS15_9" localSheetId="20">#REF!</definedName>
    <definedName name="MACRS15_9">#N/A</definedName>
    <definedName name="MACRS5_1" localSheetId="20">#REF!</definedName>
    <definedName name="MACRS5_1">#N/A</definedName>
    <definedName name="MACRS5_2" localSheetId="20">#REF!</definedName>
    <definedName name="MACRS5_2">#N/A</definedName>
    <definedName name="MACRS5_3" localSheetId="20">#REF!</definedName>
    <definedName name="MACRS5_3">#N/A</definedName>
    <definedName name="MACRS5_4" localSheetId="20">#REF!</definedName>
    <definedName name="MACRS5_4">#N/A</definedName>
    <definedName name="MACRS5_5" localSheetId="20">#REF!</definedName>
    <definedName name="MACRS5_5">#N/A</definedName>
    <definedName name="MACRS5_6" localSheetId="20">#REF!</definedName>
    <definedName name="MACRS5_6">#N/A</definedName>
    <definedName name="MADENOM">#REF!</definedName>
    <definedName name="MAFACTOR">#REF!</definedName>
    <definedName name="main" localSheetId="20">#REF!</definedName>
    <definedName name="MAIN">#N/A</definedName>
    <definedName name="Main_T_Line_Dist" localSheetId="20">#REF!</definedName>
    <definedName name="Main_T_Line_Dist">#REF!</definedName>
    <definedName name="main_xfmr_concrete" localSheetId="20">#REF!</definedName>
    <definedName name="main_xfmr_concrete">#REF!</definedName>
    <definedName name="Main_xfmr_price" localSheetId="20">#REF!</definedName>
    <definedName name="Main_xfmr_price">#REF!</definedName>
    <definedName name="MainVolumeCascadeData">#REF!</definedName>
    <definedName name="MainVolumeData">#REF!</definedName>
    <definedName name="MajMatlGrph06">#REF!</definedName>
    <definedName name="Major_Minor">#REF!</definedName>
    <definedName name="MajorLocations">#REF!</definedName>
    <definedName name="majormaintenance">#REF!</definedName>
    <definedName name="MajrMatl07">#REF!</definedName>
    <definedName name="ManageCo_B2Tax_Forecast">#REF!</definedName>
    <definedName name="ManageCo_FBOS">#REF!</definedName>
    <definedName name="ManageCo_Federal_FBOS">#REF!</definedName>
    <definedName name="ManageCo_Gross_Up">#REF!</definedName>
    <definedName name="ManageCo_SBOF">#REF!</definedName>
    <definedName name="ManageCo_State_Rate">#REF!</definedName>
    <definedName name="ManageCo_State_Rate_No_Bonus">#REF!</definedName>
    <definedName name="ManageCo_TEO">#REF!</definedName>
    <definedName name="manuf7" localSheetId="20">#REF!</definedName>
    <definedName name="manuf7">#REF!</definedName>
    <definedName name="MANUMER">#REF!</definedName>
    <definedName name="mar" localSheetId="20">#REF!</definedName>
    <definedName name="MAR">#N/A</definedName>
    <definedName name="mar00">#REF!</definedName>
    <definedName name="Mar2017TopSide">#REF!</definedName>
    <definedName name="march_01_capital_accrual">#REF!</definedName>
    <definedName name="March18Data">#REF!</definedName>
    <definedName name="margin_growth">#REF!,#REF!</definedName>
    <definedName name="margin_main">#REF!,#REF!</definedName>
    <definedName name="margin_matrix">#REF!,#REF!</definedName>
    <definedName name="margin_notes">#REF!,#REF!</definedName>
    <definedName name="margin_valuation">#REF!,#REF!</definedName>
    <definedName name="MARKET">#REF!</definedName>
    <definedName name="market_equity_value">#REF!</definedName>
    <definedName name="MarketData">#REF!</definedName>
    <definedName name="marketsummary">#REF!</definedName>
    <definedName name="MarketValue">#REF!</definedName>
    <definedName name="MARY" localSheetId="12" hidden="1">{#N/A,#N/A,TRUE,"TOTAL DISTRIBUTION";#N/A,#N/A,TRUE,"SOUTH";#N/A,#N/A,TRUE,"NORTHEAST";#N/A,#N/A,TRUE,"WEST"}</definedName>
    <definedName name="MARY" localSheetId="20" hidden="1">{#N/A,#N/A,TRUE,"TOTAL DISTRIBUTION";#N/A,#N/A,TRUE,"SOUTH";#N/A,#N/A,TRUE,"NORTHEAST";#N/A,#N/A,TRUE,"WEST"}</definedName>
    <definedName name="MARY" hidden="1">{#N/A,#N/A,TRUE,"TOTAL DISTRIBUTION";#N/A,#N/A,TRUE,"SOUTH";#N/A,#N/A,TRUE,"NORTHEAST";#N/A,#N/A,TRUE,"WEST"}</definedName>
    <definedName name="Master">#REF!</definedName>
    <definedName name="match1">#REF!</definedName>
    <definedName name="match2">#REF!</definedName>
    <definedName name="match3">#REF!</definedName>
    <definedName name="match4">#REF!</definedName>
    <definedName name="match5">#REF!</definedName>
    <definedName name="Match6">#REF!</definedName>
    <definedName name="Material_Tax_Dollars">#REF!</definedName>
    <definedName name="Materials" localSheetId="20">#REF!</definedName>
    <definedName name="Materials">#REF!</definedName>
    <definedName name="Materials_Percent">#REF!</definedName>
    <definedName name="MatlOther07">#REF!</definedName>
    <definedName name="MatlOthrGrph06">#REF!</definedName>
    <definedName name="Maury_00">#REF!</definedName>
    <definedName name="Maury_01">#REF!</definedName>
    <definedName name="Maury_98">#REF!</definedName>
    <definedName name="Maury_99">#REF!</definedName>
    <definedName name="maxebit">#REF!</definedName>
    <definedName name="maxebit2">#REF!</definedName>
    <definedName name="maxebitda">#REF!</definedName>
    <definedName name="maxebitda2">#REF!</definedName>
    <definedName name="Maximum_Bank_Debt___EBITDA" localSheetId="20">#REF!</definedName>
    <definedName name="Maximum_Bank_Debt___EBITDA">#N/A</definedName>
    <definedName name="Maximum_Sub._Debt___EBITDA" localSheetId="20">#REF!</definedName>
    <definedName name="Maximum_Sub._Debt___EBITDA">#N/A</definedName>
    <definedName name="maxnet">#REF!</definedName>
    <definedName name="maxnet2">#REF!</definedName>
    <definedName name="may">#REF!</definedName>
    <definedName name="mb"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MB" localSheetId="20">#REF!</definedName>
    <definedName name="mb"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mb_"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mb_"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mb_"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MBR"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MBR"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MBR"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MBR_"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MBR_"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MBR_"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MBR_1"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MBR_1"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MBR_1"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MBR_2"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MBR_2"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MBR_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MBR_3"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MBR_3"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MBR_3"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MBR_4"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MBR_4"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MBR_4"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MBR_5"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MBR_5"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MBR_5"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MBR_CGISS"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MBR_CGISS"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MBR_CGISS"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MBR_CGISS_1"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MBR_CGISS_1"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MBR_CGISS_1"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MBR_CGISS_2"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MBR_CGISS_2"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MBR_CGISS_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MBR_CGISS_3"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MBR_CGISS_3"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MBR_CGISS_3"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MBR_CGISS_4"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MBR_CGISS_4"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MBR_CGISS_4"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MBR_CGISS_5"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MBR_CGISS_5"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MBR_CGISS_5"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MBR_FWT"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MBR_FWT"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MBR_FWT"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MBR_FWT_1"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MBR_FWT_1"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MBR_FWT_1"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MBR_FWT_2"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MBR_FWT_2"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MBR_FWT_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MBR_FWT_3"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MBR_FWT_3"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MBR_FWT_3"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MBR_FWT_4"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MBR_FWT_4"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MBR_FWT_4"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MBR_FWT_5"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MBR_FWT_5"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MBR_FWT_5"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mcb">#REF!</definedName>
    <definedName name="MDDENOM">#REF!</definedName>
    <definedName name="MDFACTOR">#REF!</definedName>
    <definedName name="MDNUMER">#REF!</definedName>
    <definedName name="me">"Button 5"</definedName>
    <definedName name="meals08">#REF!</definedName>
    <definedName name="MEALS09">#REF!</definedName>
    <definedName name="MEC">#REF!</definedName>
    <definedName name="MED" localSheetId="20">#REF!</definedName>
    <definedName name="MED">#REF!</definedName>
    <definedName name="MEDENOM">#REF!</definedName>
    <definedName name="MEDICARE" localSheetId="20">#REF!</definedName>
    <definedName name="MEDICARE">#REF!</definedName>
    <definedName name="MEFACTOR">#REF!</definedName>
    <definedName name="MENU">#REF!</definedName>
    <definedName name="MENUALL">#N/A</definedName>
    <definedName name="MENUALLOC">#N/A</definedName>
    <definedName name="MENUDBASE">#N/A</definedName>
    <definedName name="MENUDBS">#N/A</definedName>
    <definedName name="MENUMER">#REF!</definedName>
    <definedName name="MENUPIC">#N/A</definedName>
    <definedName name="MENUPICK">#N/A</definedName>
    <definedName name="MENUPRNT">#N/A</definedName>
    <definedName name="MENUPRST">#N/A</definedName>
    <definedName name="MERCH_CAP" localSheetId="20">#REF!</definedName>
    <definedName name="MERCH_CAP">#N/A</definedName>
    <definedName name="MERCH_CAP1" localSheetId="20">#REF!</definedName>
    <definedName name="MERCH_CAP1">#N/A</definedName>
    <definedName name="MERCH_CAP2" localSheetId="20">#REF!</definedName>
    <definedName name="MERCH_CAP2">#N/A</definedName>
    <definedName name="MERCH_CAP3" localSheetId="20">#REF!</definedName>
    <definedName name="MERCH_CAP3">#N/A</definedName>
    <definedName name="merge">#REF!</definedName>
    <definedName name="Messages">#REF!</definedName>
    <definedName name="MessagesDG">#REF!</definedName>
    <definedName name="MessagesDW">#REF!</definedName>
    <definedName name="MET">#REF!</definedName>
    <definedName name="Meter_Allocation">#REF!</definedName>
    <definedName name="MeteredVolumes">#REF!</definedName>
    <definedName name="MeterProducerXRef">#REF!</definedName>
    <definedName name="methods">#REF!</definedName>
    <definedName name="MFR">#REF!</definedName>
    <definedName name="MFTSR">#REF!</definedName>
    <definedName name="Mgmt" localSheetId="20">#REF!</definedName>
    <definedName name="Mgmt">#REF!</definedName>
    <definedName name="MGMT_FEE">#REF!</definedName>
    <definedName name="Mgmt_Participation" localSheetId="20">#REF!</definedName>
    <definedName name="Mgmt_Participation">#N/A</definedName>
    <definedName name="Mgmt_Participation_Equity" localSheetId="20">#REF!</definedName>
    <definedName name="Mgmt_Participation_Equity">#N/A</definedName>
    <definedName name="michael">#REF!,#REF!,#REF!,#REF!</definedName>
    <definedName name="midcols">#REF!,#REF!,#REF!,#REF!,#REF!,#REF!,#REF!,#REF!,#REF!,#REF!,#REF!,#REF!,#REF!,#REF!,#REF!,#REF!</definedName>
    <definedName name="MIDENOM">#REF!</definedName>
    <definedName name="MIFACTOR">#REF!</definedName>
    <definedName name="Mike">"4L3FS87B47OOC5ZB5QNNABIG6"</definedName>
    <definedName name="MILAN" localSheetId="20">#REF!</definedName>
    <definedName name="MILAN">#REF!</definedName>
    <definedName name="milko">#REF!,#REF!,#REF!,#REF!</definedName>
    <definedName name="million">1000000</definedName>
    <definedName name="MIN">#REF!</definedName>
    <definedName name="MIN_CAPACITY" localSheetId="20">#REF!</definedName>
    <definedName name="MIN_CAPACITY">#N/A</definedName>
    <definedName name="MIN_TAKE" localSheetId="20">#REF!</definedName>
    <definedName name="MIN_TAKE">#N/A</definedName>
    <definedName name="Minimum_Cash_Balance" localSheetId="20">#REF!</definedName>
    <definedName name="Minimum_Cash_Balance">#N/A</definedName>
    <definedName name="minority">#REF!</definedName>
    <definedName name="MinorityInterestAboveTheLine">#REF!</definedName>
    <definedName name="MinorityInterestBalance">#REF!</definedName>
    <definedName name="MinorityInterestBelowTheLine">#REF!</definedName>
    <definedName name="MinRate_Bruno">#REF!</definedName>
    <definedName name="MinRate_Cielo">#REF!</definedName>
    <definedName name="MinRate_Cowden">#REF!</definedName>
    <definedName name="MinRate_NonCielo">#REF!</definedName>
    <definedName name="MinRate_Terry">#REF!</definedName>
    <definedName name="MinRate_Wooley">#REF!</definedName>
    <definedName name="MINUMER">#REF!</definedName>
    <definedName name="misc" localSheetId="20">#REF!</definedName>
    <definedName name="misc">#N/A</definedName>
    <definedName name="MKT_IN" localSheetId="20">#REF!</definedName>
    <definedName name="MKT_IN">#N/A</definedName>
    <definedName name="MKT10YR">#REF!</definedName>
    <definedName name="MKT1B">#REF!</definedName>
    <definedName name="MKT3B">#REF!</definedName>
    <definedName name="Mktg_Amort">#REF!</definedName>
    <definedName name="mkwh_stats1">#REF!</definedName>
    <definedName name="mkwh_stats2">#REF!</definedName>
    <definedName name="MLHRS">#REF!</definedName>
    <definedName name="MM">#REF!</definedName>
    <definedName name="MM_EOH_Table">#REF!</definedName>
    <definedName name="MM_OutageCost_Table">#REF!</definedName>
    <definedName name="mmm" localSheetId="12" hidden="1">{"summary",#N/A,FALSE,"PCR DIRECTORY"}</definedName>
    <definedName name="mmm" localSheetId="20" hidden="1">{"summary",#N/A,FALSE,"PCR DIRECTORY"}</definedName>
    <definedName name="mmm" hidden="1">{"summary",#N/A,FALSE,"PCR DIRECTORY"}</definedName>
    <definedName name="mmmmm" localSheetId="12" hidden="1">{#N/A,#N/A,FALSE,"SUMMARY";#N/A,#N/A,FALSE,"INPUTDATA";#N/A,#N/A,FALSE,"Condenser Performance"}</definedName>
    <definedName name="mmmmm" localSheetId="20" hidden="1">{#N/A,#N/A,FALSE,"SUMMARY";#N/A,#N/A,FALSE,"INPUTDATA";#N/A,#N/A,FALSE,"Condenser Performance"}</definedName>
    <definedName name="mmmmm" hidden="1">{#N/A,#N/A,FALSE,"SUMMARY";#N/A,#N/A,FALSE,"INPUTDATA";#N/A,#N/A,FALSE,"Condenser Performance"}</definedName>
    <definedName name="MMW">#REF!</definedName>
    <definedName name="MNDENOM">#REF!</definedName>
    <definedName name="MNFACTOR">#REF!</definedName>
    <definedName name="MNNUMER">#REF!</definedName>
    <definedName name="Mo_roll" localSheetId="20">#REF!</definedName>
    <definedName name="Mo_roll">#REF!</definedName>
    <definedName name="Model" localSheetId="20">#REF!</definedName>
    <definedName name="Model">#REF!</definedName>
    <definedName name="ModelID1">#REF!</definedName>
    <definedName name="ModelID2">#REF!</definedName>
    <definedName name="Models" localSheetId="20">#REF!</definedName>
    <definedName name="Models">#REF!</definedName>
    <definedName name="MON">"09"</definedName>
    <definedName name="MONCON">#REF!</definedName>
    <definedName name="MonitorCol">1</definedName>
    <definedName name="MonitorRow">1</definedName>
    <definedName name="MonoPoleCost" localSheetId="20">#REF!</definedName>
    <definedName name="MonoPoleCost">#REF!</definedName>
    <definedName name="MONROEVILLE" localSheetId="20">#REF!</definedName>
    <definedName name="MONROEVILLE">#REF!</definedName>
    <definedName name="month" localSheetId="20">#REF!</definedName>
    <definedName name="month">#REF!</definedName>
    <definedName name="Month2">#REF!</definedName>
    <definedName name="MonthEndReconciliation_TempTable2" localSheetId="20">#REF!</definedName>
    <definedName name="MonthEndReconciliation_TempTable2">#REF!</definedName>
    <definedName name="MONTHKPAP">#REF!</definedName>
    <definedName name="MONTHKPBM">#REF!</definedName>
    <definedName name="Monthly_Derivative_Settlements">#REF!</definedName>
    <definedName name="Monthly_Peak">#REF!</definedName>
    <definedName name="MonthlyAdj" localSheetId="20">#REF!</definedName>
    <definedName name="MonthlyAdj">#REF!</definedName>
    <definedName name="MonthlyDetail" localSheetId="20">#REF!</definedName>
    <definedName name="MonthlyDetail">#REF!</definedName>
    <definedName name="MonthofProd">#REF!</definedName>
    <definedName name="months" localSheetId="20">#REF!</definedName>
    <definedName name="months">#REF!</definedName>
    <definedName name="MonthSelection">#REF!</definedName>
    <definedName name="MonthsList">#REF!</definedName>
    <definedName name="monttxinc">#REF!</definedName>
    <definedName name="MOVE">#N/A</definedName>
    <definedName name="MOverride">#REF!</definedName>
    <definedName name="MovieStars_98">#REF!</definedName>
    <definedName name="MowerTax">#REF!</definedName>
    <definedName name="MRES_Demand">#REF!</definedName>
    <definedName name="MRES_Energy">#REF!</definedName>
    <definedName name="MRES_KW_with_Loss">#REF!</definedName>
    <definedName name="MRES_kWh_with_Loss">#REF!</definedName>
    <definedName name="MREV">#REF!</definedName>
    <definedName name="MS">#REF!</definedName>
    <definedName name="MSDENOM">#REF!</definedName>
    <definedName name="MSNUMER">#REF!</definedName>
    <definedName name="MSRP_CND">9</definedName>
    <definedName name="MSRP_CND_Col">9</definedName>
    <definedName name="MSRP_USD">8</definedName>
    <definedName name="MSRP_USD_Col">8</definedName>
    <definedName name="MTC_Amortization">#REF!</definedName>
    <definedName name="MTDENOM">#REF!</definedName>
    <definedName name="MTFACTOR">#REF!</definedName>
    <definedName name="MTH">#N/A</definedName>
    <definedName name="mthincst2003">#REF!</definedName>
    <definedName name="mthincstmt2002">#REF!</definedName>
    <definedName name="Mtlconc">#REF!</definedName>
    <definedName name="MTM">#REF!</definedName>
    <definedName name="MTNUMER">#REF!</definedName>
    <definedName name="Multiple">#REF!</definedName>
    <definedName name="Multiplier" localSheetId="20">#REF!</definedName>
    <definedName name="Multiplier">#REF!</definedName>
    <definedName name="MVE">#REF!</definedName>
    <definedName name="Mw">#REF!</definedName>
    <definedName name="Mwe">#REF!</definedName>
    <definedName name="mwy">#REF!</definedName>
    <definedName name="MyColumn">COLUMN(#REF!)</definedName>
    <definedName name="MyRow">ROW(#REF!)</definedName>
    <definedName name="N"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n" localSheetId="20">#REF!</definedName>
    <definedName name="N"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N_1"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N_1"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N_1"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N_2"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N_2"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N_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N_3"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N_3"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N_3"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N_4"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N_4"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N_4"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N_5"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N_5"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N_5"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N_A">#REF!</definedName>
    <definedName name="NA" localSheetId="12" hidden="1">{#N/A,#N/A,FALSE,"Expenses";#N/A,#N/A,FALSE,"Revenue"}</definedName>
    <definedName name="NA" localSheetId="20" hidden="1">{#N/A,#N/A,FALSE,"Expenses";#N/A,#N/A,FALSE,"Revenue"}</definedName>
    <definedName name="NA" hidden="1">{#N/A,#N/A,FALSE,"Expenses";#N/A,#N/A,FALSE,"Revenue"}</definedName>
    <definedName name="nada" localSheetId="12" hidden="1">{2;#N/A;"R13C16:R17C16";#N/A;"R13C14:R17C15";FALSE;FALSE;FALSE;95;#N/A;#N/A;"R13C19";#N/A;FALSE;FALSE;FALSE;FALSE;#N/A;"";#N/A;FALSE;"";"";#N/A;#N/A;#N/A}</definedName>
    <definedName name="nada" localSheetId="20" hidden="1">{2;#N/A;"R13C16:R17C16";#N/A;"R13C14:R17C15";FALSE;FALSE;FALSE;95;#N/A;#N/A;"R13C19";#N/A;FALSE;FALSE;FALSE;FALSE;#N/A;"";#N/A;FALSE;"";"";#N/A;#N/A;#N/A}</definedName>
    <definedName name="nada" hidden="1">{2;#N/A;"R13C16:R17C16";#N/A;"R13C14:R17C15";FALSE;FALSE;FALSE;95;#N/A;#N/A;"R13C19";#N/A;FALSE;FALSE;FALSE;FALSE;#N/A;"";#N/A;FALSE;"";"";#N/A;#N/A;#N/A}</definedName>
    <definedName name="naec1">#REF!</definedName>
    <definedName name="naec2">#REF!</definedName>
    <definedName name="naeccoc">#REF!</definedName>
    <definedName name="NAECCOC2">#REF!</definedName>
    <definedName name="name">#REF!</definedName>
    <definedName name="Name1" localSheetId="20" hidden="1">#REF!</definedName>
    <definedName name="Name1" hidden="1">#REF!</definedName>
    <definedName name="Name2" localSheetId="20" hidden="1">#REF!</definedName>
    <definedName name="Name2" hidden="1">#REF!</definedName>
    <definedName name="NAME3" localSheetId="20">#REF!</definedName>
    <definedName name="NAME3">#N/A</definedName>
    <definedName name="NAME4" localSheetId="20">#REF!</definedName>
    <definedName name="NAME4">#N/A</definedName>
    <definedName name="NAME6" localSheetId="20">#REF!</definedName>
    <definedName name="NAME6">#N/A</definedName>
    <definedName name="NamesColumn1">#REF!</definedName>
    <definedName name="NamesColumn2">#REF!</definedName>
    <definedName name="NAPOLEON" localSheetId="20">#REF!</definedName>
    <definedName name="NAPOLEON">#REF!</definedName>
    <definedName name="NBCJVCash">#REF!</definedName>
    <definedName name="NBUTANE" localSheetId="20">#REF!</definedName>
    <definedName name="NBUTANE">#REF!</definedName>
    <definedName name="NCP">#N/A</definedName>
    <definedName name="NCP_1">#N/A</definedName>
    <definedName name="NCPK1">#N/A</definedName>
    <definedName name="NCPK1X" localSheetId="20">#REF!</definedName>
    <definedName name="NCPK1X">#REF!</definedName>
    <definedName name="NCPK2">#REF!</definedName>
    <definedName name="NCPK2X">#REF!</definedName>
    <definedName name="NCPK3">#REF!</definedName>
    <definedName name="ndays">#REF!</definedName>
    <definedName name="NDDENOM">#REF!</definedName>
    <definedName name="NDFACTOR">#REF!</definedName>
    <definedName name="NDNUMER">#REF!</definedName>
    <definedName name="NEA">"Bellingham"</definedName>
    <definedName name="NEASG" localSheetId="20">#REF!</definedName>
    <definedName name="NEASG">#REF!</definedName>
    <definedName name="NEDENOM">#REF!</definedName>
    <definedName name="neescorrectn">#REF!</definedName>
    <definedName name="NEFACTOR">#REF!</definedName>
    <definedName name="Nelvana">#REF!</definedName>
    <definedName name="NENUMER">#REF!</definedName>
    <definedName name="NERC_prelim2005_file">#REF!</definedName>
    <definedName name="net">#REF!</definedName>
    <definedName name="Net_Asset_Valuation" localSheetId="20">#REF!</definedName>
    <definedName name="Net_Asset_Valuation">#REF!</definedName>
    <definedName name="Net_Generation">#REF!</definedName>
    <definedName name="Net_Income" localSheetId="20">#REF!</definedName>
    <definedName name="Net_Income">#REF!</definedName>
    <definedName name="net_income_30_debt">#REF!</definedName>
    <definedName name="net_income_all_debt">#REF!</definedName>
    <definedName name="net_income_all_equity">#REF!</definedName>
    <definedName name="net_output" localSheetId="20">#REF!</definedName>
    <definedName name="net_output">#REF!</definedName>
    <definedName name="net_power" localSheetId="20">#REF!</definedName>
    <definedName name="net_power">#N/A</definedName>
    <definedName name="Net_Revenue">#REF!</definedName>
    <definedName name="NET_TO_ZERO" localSheetId="20">#REF!</definedName>
    <definedName name="NET_TO_ZERO">#REF!</definedName>
    <definedName name="NET1B">#REF!</definedName>
    <definedName name="NET3B">#REF!</definedName>
    <definedName name="NETCAP" localSheetId="20">#REF!</definedName>
    <definedName name="NETCAP">#N/A</definedName>
    <definedName name="NetDebt">#REF!</definedName>
    <definedName name="NETIN08">#REF!</definedName>
    <definedName name="netin09">#REF!</definedName>
    <definedName name="NETINC08">#REF!</definedName>
    <definedName name="NETINC09">#REF!</definedName>
    <definedName name="NetIncome">#REF!</definedName>
    <definedName name="NetMargin">#REF!</definedName>
    <definedName name="NETPROGRAM">#REF!</definedName>
    <definedName name="NetRevenue_ConsLIN">#REF!</definedName>
    <definedName name="NetSales">#REF!</definedName>
    <definedName name="NETWK_TRANS_PK_RPT_Print_Area" localSheetId="20">#REF!</definedName>
    <definedName name="NETWK_TRANS_PK_RPT_Print_Area">#REF!</definedName>
    <definedName name="networknews">#REF!</definedName>
    <definedName name="networkprofit">#REF!</definedName>
    <definedName name="New" localSheetId="20">HLOOKUP(ProjectYear,tblCapRate,swCaptbl+1)</definedName>
    <definedName name="new">#REF!</definedName>
    <definedName name="New_Debt_Issue_Size" localSheetId="20">#REF!</definedName>
    <definedName name="New_Debt_Issue_Size">#N/A</definedName>
    <definedName name="New_Debt_Net_Proceeds" localSheetId="20">#REF!</definedName>
    <definedName name="New_Debt_Net_Proceeds">#N/A</definedName>
    <definedName name="New_Debt_Rate" localSheetId="20">#REF!</definedName>
    <definedName name="New_Debt_Rate">#N/A</definedName>
    <definedName name="New_Debt_U_W_Fees" localSheetId="20">#REF!</definedName>
    <definedName name="New_Debt_U_W_Fees">#N/A</definedName>
    <definedName name="New_Debt_U_W_Spread" localSheetId="20">#REF!</definedName>
    <definedName name="New_Debt_U_W_Spread">#N/A</definedName>
    <definedName name="new_ins" localSheetId="20">#REF!</definedName>
    <definedName name="new_ins">#N/A</definedName>
    <definedName name="new_name">#REF!</definedName>
    <definedName name="New_Senior_Debt" localSheetId="20">#REF!</definedName>
    <definedName name="New_Senior_Debt">#N/A</definedName>
    <definedName name="new_senior_debt_rate" localSheetId="20">#REF!</definedName>
    <definedName name="new_senior_debt_rate">#N/A</definedName>
    <definedName name="New_Wilmington" localSheetId="20">#REF!</definedName>
    <definedName name="New_Wilmington">#REF!</definedName>
    <definedName name="newacct">#REF!</definedName>
    <definedName name="NewCableCom2_2000">#REF!</definedName>
    <definedName name="NewCableCom2_2001">#REF!</definedName>
    <definedName name="NewCableOne2_2000">#REF!</definedName>
    <definedName name="NewCableOne2_2001">#REF!</definedName>
    <definedName name="NewCableOne3_2001">#REF!</definedName>
    <definedName name="newCapacityRate" localSheetId="20">HLOOKUP(ProjectYear,tblCapRate,swCaptbl+1)</definedName>
    <definedName name="newCapacityRate">HLOOKUP(ProjectYear,tblCapRate,swCaptbl+1)</definedName>
    <definedName name="NewCo_EPS_DataTable_Horizontal">#REF!</definedName>
    <definedName name="NewCo_EPS_DataTable_Vertical">#REF!</definedName>
    <definedName name="newcobp" localSheetId="20">#REF!</definedName>
    <definedName name="newcobp">#REF!</definedName>
    <definedName name="newdata">#REF!</definedName>
    <definedName name="newEnergy" localSheetId="20">HLOOKUP(ProjectYear,tblEnergyRate,swEnergytbl+1)</definedName>
    <definedName name="newEnergy">HLOOKUP(ProjectYear,tblEnergyRate,swEnergytbl+1)</definedName>
    <definedName name="NewFuels">#REF!</definedName>
    <definedName name="NewHalf1_2000">#REF!</definedName>
    <definedName name="NewHalf1_2001">#REF!</definedName>
    <definedName name="NewHalf1_99">#REF!</definedName>
    <definedName name="NewHalf2_1999">#REF!</definedName>
    <definedName name="NewHalf2_2000">#REF!</definedName>
    <definedName name="NewHalf2_2001">#REF!</definedName>
    <definedName name="NewHalf2_99">#REF!</definedName>
    <definedName name="NewHalf3_2000">#REF!</definedName>
    <definedName name="NewHalf3_2001">#REF!</definedName>
    <definedName name="NewHalf4_2001">#REF!</definedName>
    <definedName name="NEWMEDIAVALUE">#REF!</definedName>
    <definedName name="newname" localSheetId="12" hidden="1">{#N/A,#N/A,FALSE,"CAP 1998";#N/A,#N/A,FALSE,"CAP 1999";#N/A,#N/A,FALSE,"CAP 2000";#N/A,#N/A,FALSE,"CAP_2001";#N/A,#N/A,FALSE,"CAP_2002";#N/A,#N/A,FALSE,"MAINT_1998";#N/A,#N/A,FALSE,"MAINT_1999";#N/A,#N/A,FALSE,"MAINT_2000";#N/A,#N/A,FALSE,"MAINT_2001";#N/A,#N/A,FALSE,"MAINT_2002"}</definedName>
    <definedName name="NewName" localSheetId="20" hidden="1">{"Assumptions",#N/A,FALSE,"Sheet1";"Main Report",#N/A,FALSE,"Sheet1";"Results",#N/A,FALSE,"Sheet1";"Advances",#N/A,FALSE,"Sheet1"}</definedName>
    <definedName name="newname" hidden="1">{#N/A,#N/A,FALSE,"CAP 1998";#N/A,#N/A,FALSE,"CAP 1999";#N/A,#N/A,FALSE,"CAP 2000";#N/A,#N/A,FALSE,"CAP_2001";#N/A,#N/A,FALSE,"CAP_2002";#N/A,#N/A,FALSE,"MAINT_1998";#N/A,#N/A,FALSE,"MAINT_1999";#N/A,#N/A,FALSE,"MAINT_2000";#N/A,#N/A,FALSE,"MAINT_2001";#N/A,#N/A,FALSE,"MAINT_2002"}</definedName>
    <definedName name="NewOneHr3_2000">#REF!</definedName>
    <definedName name="NewOneHr3_2001">#REF!</definedName>
    <definedName name="NewOneHr4_2001">#REF!</definedName>
    <definedName name="NewSeniorDiscountNotes">#REF!</definedName>
    <definedName name="NEWSPRESS">#REF!</definedName>
    <definedName name="NEWSRATINGS">#REF!</definedName>
    <definedName name="newtable">#REF!</definedName>
    <definedName name="NEWTON_FALLS" localSheetId="20">#REF!</definedName>
    <definedName name="NEWTON_FALLS">#REF!</definedName>
    <definedName name="NewUSACom3_2001">#REF!</definedName>
    <definedName name="NewUSAHalf1_2000">#REF!</definedName>
    <definedName name="NewUSAHalf1_2001">#REF!</definedName>
    <definedName name="NewUSAHalf1_99">#REF!</definedName>
    <definedName name="nflcities">#REF!</definedName>
    <definedName name="NFY2EBIT">#REF!</definedName>
    <definedName name="NFY2EBITDA">#REF!</definedName>
    <definedName name="NFY2REV">#REF!</definedName>
    <definedName name="NFYEBIT">#REF!</definedName>
    <definedName name="NFYEBITDA">#REF!</definedName>
    <definedName name="NFYREV">#REF!</definedName>
    <definedName name="ng_feed" localSheetId="20">#REF!</definedName>
    <definedName name="ng_feed">#N/A</definedName>
    <definedName name="ng_fuel" localSheetId="20">#REF!</definedName>
    <definedName name="ng_fuel">#N/A</definedName>
    <definedName name="ng_price" localSheetId="20">#REF!</definedName>
    <definedName name="ng_price">#N/A</definedName>
    <definedName name="ngcost_cogen" localSheetId="20">#REF!</definedName>
    <definedName name="ngcost_cogen">#N/A</definedName>
    <definedName name="ngcost_fuel" localSheetId="20">#REF!</definedName>
    <definedName name="ngcost_fuel">#N/A</definedName>
    <definedName name="ngcost_h2" localSheetId="20">#REF!</definedName>
    <definedName name="ngcost_h2">#N/A</definedName>
    <definedName name="NGPL_GDDPrice">#REF!</definedName>
    <definedName name="NHDENOM">#REF!</definedName>
    <definedName name="NHFACTOR">#REF!</definedName>
    <definedName name="NHNUMER">#REF!</definedName>
    <definedName name="nice">#REF!</definedName>
    <definedName name="NILES" localSheetId="20">#REF!</definedName>
    <definedName name="NILES">#REF!</definedName>
    <definedName name="nine" localSheetId="20">#REF!</definedName>
    <definedName name="NINE">#N/A</definedName>
    <definedName name="nine1">#REF!</definedName>
    <definedName name="nineteen">#REF!</definedName>
    <definedName name="nineteen1">#REF!</definedName>
    <definedName name="NJDENOM">#REF!</definedName>
    <definedName name="NJEA">"Sayreville"</definedName>
    <definedName name="NJFACTOR">#REF!</definedName>
    <definedName name="NJNUMER">#REF!</definedName>
    <definedName name="NMDENOM">#REF!</definedName>
    <definedName name="NMFACTOR">#REF!</definedName>
    <definedName name="NMNUMER">#REF!</definedName>
    <definedName name="Nmonths">#REF!</definedName>
    <definedName name="nn"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nn" localSheetId="20"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nn"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nnnn" localSheetId="12" hidden="1">{#N/A,#N/A,FALSE,"T COST";#N/A,#N/A,FALSE,"COST_FH"}</definedName>
    <definedName name="nnnn" localSheetId="20">#REF!</definedName>
    <definedName name="nnnn" hidden="1">{#N/A,#N/A,FALSE,"T COST";#N/A,#N/A,FALSE,"COST_FH"}</definedName>
    <definedName name="nnty">#REF!</definedName>
    <definedName name="NoErrMsg" localSheetId="20">#REF!</definedName>
    <definedName name="NoErrMsg">#REF!</definedName>
    <definedName name="NOL" localSheetId="20">#REF!</definedName>
    <definedName name="NOL">#REF!</definedName>
    <definedName name="NOL_limit" localSheetId="20">#REF!</definedName>
    <definedName name="NOL_limit">#REF!</definedName>
    <definedName name="NOL_tax" localSheetId="20">#REF!</definedName>
    <definedName name="NOL_tax">#REF!</definedName>
    <definedName name="nols">#REF!</definedName>
    <definedName name="nominal">#REF!</definedName>
    <definedName name="Nominal_Output_MW">#REF!</definedName>
    <definedName name="non_cap_int">#REF!</definedName>
    <definedName name="none" localSheetId="12" hidden="1">{#N/A,#N/A,TRUE,"TOTAL DISTRIBUTION";#N/A,#N/A,TRUE,"SOUTH";#N/A,#N/A,TRUE,"NORTHEAST";#N/A,#N/A,TRUE,"WEST"}</definedName>
    <definedName name="none" localSheetId="20" hidden="1">{#N/A,#N/A,TRUE,"TOTAL DISTRIBUTION";#N/A,#N/A,TRUE,"SOUTH";#N/A,#N/A,TRUE,"NORTHEAST";#N/A,#N/A,TRUE,"WEST"}</definedName>
    <definedName name="none" hidden="1">{#N/A,#N/A,TRUE,"TOTAL DISTRIBUTION";#N/A,#N/A,TRUE,"SOUTH";#N/A,#N/A,TRUE,"NORTHEAST";#N/A,#N/A,TRUE,"WEST"}</definedName>
    <definedName name="NONFOL">#REF!</definedName>
    <definedName name="nonoperatingcosts">#REF!</definedName>
    <definedName name="nonrec_oil" localSheetId="20">#REF!</definedName>
    <definedName name="nonrec_oil">#N/A</definedName>
    <definedName name="NonWood" localSheetId="20">#REF!</definedName>
    <definedName name="NonWood">#REF!</definedName>
    <definedName name="NormErrMsg" localSheetId="20">#REF!</definedName>
    <definedName name="NormErrMsg">#REF!</definedName>
    <definedName name="northwest">#REF!</definedName>
    <definedName name="noswitch">#REF!</definedName>
    <definedName name="NOTE" localSheetId="20">#REF!</definedName>
    <definedName name="NOTE">#REF!</definedName>
    <definedName name="NOTE_A">#REF!</definedName>
    <definedName name="NOTE_B">#REF!</definedName>
    <definedName name="Note_Deftax_beg">#REF!</definedName>
    <definedName name="Note_Deftax_End">#REF!</definedName>
    <definedName name="NOTE2" localSheetId="20">#REF!</definedName>
    <definedName name="NOTE2">#REF!</definedName>
    <definedName name="nov" localSheetId="20">#REF!</definedName>
    <definedName name="NOV">#N/A</definedName>
    <definedName name="NOX">#REF!</definedName>
    <definedName name="NP" localSheetId="20">#REF!</definedName>
    <definedName name="NP">#REF!</definedName>
    <definedName name="NPLs" localSheetId="20">#REF!</definedName>
    <definedName name="NPLs">#REF!</definedName>
    <definedName name="NPV">#REF!</definedName>
    <definedName name="NPV_12">#REF!</definedName>
    <definedName name="NPV_15">#REF!</definedName>
    <definedName name="NPV_9">#REF!</definedName>
    <definedName name="NPV_P10">#REF!</definedName>
    <definedName name="NPV_P4">#REF!</definedName>
    <definedName name="NPV_P5">#REF!</definedName>
    <definedName name="NPV_P6">#REF!</definedName>
    <definedName name="NPV_P7">#REF!</definedName>
    <definedName name="NPV_P8">#REF!</definedName>
    <definedName name="NPV_P9">#REF!</definedName>
    <definedName name="NSP_COS" localSheetId="20">#REF!</definedName>
    <definedName name="NSP_COS">#REF!</definedName>
    <definedName name="NTDR">#REF!</definedName>
    <definedName name="ntinc08">#REF!</definedName>
    <definedName name="NTPL_Fuel">#REF!</definedName>
    <definedName name="NTPL_Transport">#REF!</definedName>
    <definedName name="NTPLT">#REF!</definedName>
    <definedName name="NTSRR">#REF!</definedName>
    <definedName name="NUCLEAR">#REF!</definedName>
    <definedName name="Nuclear_Secur_Date">#REF!</definedName>
    <definedName name="Nuclearfuel">#REF!</definedName>
    <definedName name="NudgeReturn">#REF!</definedName>
    <definedName name="NudgeSet">#REF!</definedName>
    <definedName name="Nuke">#REF!</definedName>
    <definedName name="NUM_TURBINES">#REF!</definedName>
    <definedName name="Number_of_Payments" localSheetId="20">MATCH(0.01,[0]!End_Bal,-1)+1</definedName>
    <definedName name="Number_of_Payments">MATCH(0.01,[0]!End_Bal,-1)+1</definedName>
    <definedName name="NumberArea" localSheetId="20">#REF!</definedName>
    <definedName name="NumberArea">#REF!</definedName>
    <definedName name="NumberOfDaysInMonth">#REF!</definedName>
    <definedName name="numqtrs">#REF!</definedName>
    <definedName name="NvsAnswerCol" localSheetId="20">"'[TXUBS Direct Projection 2007 Plan w_Jul06 Proj 091206 11am.xls]Data'!$A$8:$A$32462"</definedName>
    <definedName name="NvsAnswerCol">"'[RP Consolidating IS YTD - 2017 - 9.xlsx]BU List'!$A$4:$A$19"</definedName>
    <definedName name="NvsASD" localSheetId="20">"V2018-05-31"</definedName>
    <definedName name="NvsASD">"V2016-12-31"</definedName>
    <definedName name="NvsAutoDrillOk">"VN"</definedName>
    <definedName name="NvsElapsedTime" localSheetId="20">0</definedName>
    <definedName name="NvsElapsedTime">0.0000462962925666943</definedName>
    <definedName name="NvsEndTime" localSheetId="20">36397.3992255787</definedName>
    <definedName name="NvsEndTime">42816.4573842593</definedName>
    <definedName name="NvsInstLang">"VENG"</definedName>
    <definedName name="NvsInstSpec" localSheetId="20">"%,FBUSINESS_UNIT,VGL53"</definedName>
    <definedName name="NvsInstSpec">"%,FBUSINESS_UNIT,V41000"</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 localSheetId="20">"V"</definedName>
    <definedName name="NvsPanelBusUnit">"V10000"</definedName>
    <definedName name="NvsPanelEffdt" localSheetId="20">"V2008-05-01"</definedName>
    <definedName name="NvsPanelEffdt">"V2016-02-06"</definedName>
    <definedName name="NvsPanelSetid" localSheetId="20">"VNONRG"</definedName>
    <definedName name="NvsPanelSetid">"VSHARE"</definedName>
    <definedName name="NvsParentRef">#REF!</definedName>
    <definedName name="NvsReqBU" localSheetId="20">"VGL9"</definedName>
    <definedName name="NvsReqBU">"V10000"</definedName>
    <definedName name="NvsReqBUOnly">"VN"</definedName>
    <definedName name="NvsStyleNme">"BBStyle.xls"</definedName>
    <definedName name="NvsTransLed">"VN"</definedName>
    <definedName name="NvsTreeASD" localSheetId="20">"V2018-05-31"</definedName>
    <definedName name="NvsTreeASD">"V2016-12-31"</definedName>
    <definedName name="NvsValTbl.ACCOUNT">"GL_ACCOUNT_TBL"</definedName>
    <definedName name="NvsValTbl.AFFILIATE" localSheetId="20">"BUS_UNIT_TBL_FS"</definedName>
    <definedName name="NvsValTbl.AFFILIATE">"AFFILIATE_VW"</definedName>
    <definedName name="NvsValTbl.BUSINESS_UNIT">"BUS_UNIT_TBL_FS"</definedName>
    <definedName name="NvsValTbl.CURRENCY_CD">"CURRENCY_CD_TBL"</definedName>
    <definedName name="NvsValTbl.DEPTID" localSheetId="20">"DEPARTMENT_TBL"</definedName>
    <definedName name="NvsValTbl.DEPTID">"DEPT_TBL"</definedName>
    <definedName name="NvsValTbl.E_LEGAL_ENTITY">"E_LE_TBL"</definedName>
    <definedName name="NvsValTbl.TU_LOCATION">"TU_LOC_TBL"</definedName>
    <definedName name="NWASG" localSheetId="20">#REF!</definedName>
    <definedName name="NWASG">#REF!</definedName>
    <definedName name="NWC">#REF!</definedName>
    <definedName name="NwtrkAffilBal">#REF!</definedName>
    <definedName name="NYC">#REF!</definedName>
    <definedName name="NYCDENOM">#REF!</definedName>
    <definedName name="NYCFACTOR">#REF!</definedName>
    <definedName name="NYCNUMER">#REF!</definedName>
    <definedName name="NYDENOM">#REF!</definedName>
    <definedName name="NYFACTOR">#REF!</definedName>
    <definedName name="NYNUMER">#REF!</definedName>
    <definedName name="nyths">#REF!</definedName>
    <definedName name="o">#REF!</definedName>
    <definedName name="O_D">#REF!</definedName>
    <definedName name="O_DEGRADE" localSheetId="20">#REF!</definedName>
    <definedName name="O_DEGRADE">#N/A</definedName>
    <definedName name="O_HRS" localSheetId="20">#REF!</definedName>
    <definedName name="O_HRS">#N/A</definedName>
    <definedName name="O_I">#REF!</definedName>
    <definedName name="OAK_HARBOR" localSheetId="20">#REF!</definedName>
    <definedName name="OAK_HARBOR">#REF!</definedName>
    <definedName name="OASDI" localSheetId="20">#REF!</definedName>
    <definedName name="OASDI">#REF!</definedName>
    <definedName name="OBERLIN" localSheetId="20">#REF!</definedName>
    <definedName name="OBERLIN">#REF!</definedName>
    <definedName name="OBO">#REF!</definedName>
    <definedName name="OBODEFTX">#REF!</definedName>
    <definedName name="oct" localSheetId="12" hidden="1">{#N/A,#N/A,FALSE,"TOTFINAL";#N/A,#N/A,FALSE,"FINPLAN";#N/A,#N/A,FALSE,"TOTMOTADJ";#N/A,#N/A,FALSE,"tieEQ";#N/A,#N/A,FALSE,"G";#N/A,#N/A,FALSE,"ELIMS";#N/A,#N/A,FALSE,"NEXTEL ADJ";#N/A,#N/A,FALSE,"MIMS";#N/A,#N/A,FALSE,"LMPS";#N/A,#N/A,FALSE,"CNSS";#N/A,#N/A,FALSE,"CSS";#N/A,#N/A,FALSE,"MCG";#N/A,#N/A,FALSE,"AECS";#N/A,#N/A,FALSE,"SPS";#N/A,#N/A,FALSE,"CORP"}</definedName>
    <definedName name="oct" localSheetId="20" hidden="1">{#N/A,#N/A,FALSE,"TOTFINAL";#N/A,#N/A,FALSE,"FINPLAN";#N/A,#N/A,FALSE,"TOTMOTADJ";#N/A,#N/A,FALSE,"tieEQ";#N/A,#N/A,FALSE,"G";#N/A,#N/A,FALSE,"ELIMS";#N/A,#N/A,FALSE,"NEXTEL ADJ";#N/A,#N/A,FALSE,"MIMS";#N/A,#N/A,FALSE,"LMPS";#N/A,#N/A,FALSE,"CNSS";#N/A,#N/A,FALSE,"CSS";#N/A,#N/A,FALSE,"MCG";#N/A,#N/A,FALSE,"AECS";#N/A,#N/A,FALSE,"SPS";#N/A,#N/A,FALSE,"CORP"}</definedName>
    <definedName name="oct" hidden="1">{#N/A,#N/A,FALSE,"TOTFINAL";#N/A,#N/A,FALSE,"FINPLAN";#N/A,#N/A,FALSE,"TOTMOTADJ";#N/A,#N/A,FALSE,"tieEQ";#N/A,#N/A,FALSE,"G";#N/A,#N/A,FALSE,"ELIMS";#N/A,#N/A,FALSE,"NEXTEL ADJ";#N/A,#N/A,FALSE,"MIMS";#N/A,#N/A,FALSE,"LMPS";#N/A,#N/A,FALSE,"CNSS";#N/A,#N/A,FALSE,"CSS";#N/A,#N/A,FALSE,"MCG";#N/A,#N/A,FALSE,"AECS";#N/A,#N/A,FALSE,"SPS";#N/A,#N/A,FALSE,"CORP"}</definedName>
    <definedName name="oct18_spendToDate">#REF!</definedName>
    <definedName name="October">#REF!</definedName>
    <definedName name="OEM_WTGs">#REF!</definedName>
    <definedName name="OFF">#REF!</definedName>
    <definedName name="offerings">#REF!</definedName>
    <definedName name="Office">#REF!</definedName>
    <definedName name="Offpeak">8</definedName>
    <definedName name="offpk_basis">#REF!</definedName>
    <definedName name="offpk_bma">#REF!</definedName>
    <definedName name="offpk_correlations">#REF!</definedName>
    <definedName name="offpkgrowth">#REF!</definedName>
    <definedName name="Offsite_detail_mktg">#REF!</definedName>
    <definedName name="OH_Pole_Select">#REF!</definedName>
    <definedName name="OH10YR">#REF!</definedName>
    <definedName name="OHForeYTD">#REF!</definedName>
    <definedName name="OHForeYTD2">#REF!</definedName>
    <definedName name="OHPlanYTD">#REF!</definedName>
    <definedName name="OIL_RATE" localSheetId="20">OFFSET(#REF!,3,IF(#REF!=1,#REF!+1,5*#REF!-3),20000,1)</definedName>
    <definedName name="OIL_RATE">OFFSET(#REF!,3,IF(#REF!=1,#REF!+1,5*#REF!-3),20000,1)</definedName>
    <definedName name="oiupiu" localSheetId="12" hidden="1">{"US Chemical Summary",#N/A,FALSE,"USChem";"Foreign Chemical Summary",#N/A,FALSE,"ForChem"}</definedName>
    <definedName name="oiupiu" localSheetId="20" hidden="1">{"US Chemical Summary",#N/A,FALSE,"USChem";"Foreign Chemical Summary",#N/A,FALSE,"ForChem"}</definedName>
    <definedName name="oiupiu" hidden="1">{"US Chemical Summary",#N/A,FALSE,"USChem";"Foreign Chemical Summary",#N/A,FALSE,"ForChem"}</definedName>
    <definedName name="oiutyut" localSheetId="12" hidden="1">{"US EP DCF Valuation",#N/A,FALSE,"USE&amp;P ";"Can EP DCF Valuation",#N/A,FALSE,"Can E&amp;P";"Eur EP DCF Valuation",#N/A,FALSE,"Eur E&amp;P";"ASPAC EP DCF Valuation",#N/A,FALSE,"Asia-Pac E&amp;P";"NonCon EP DCF Valuation",#N/A,FALSE,"Non-Con E&amp;P"}</definedName>
    <definedName name="oiutyut" localSheetId="20" hidden="1">{"US EP DCF Valuation",#N/A,FALSE,"USE&amp;P ";"Can EP DCF Valuation",#N/A,FALSE,"Can E&amp;P";"Eur EP DCF Valuation",#N/A,FALSE,"Eur E&amp;P";"ASPAC EP DCF Valuation",#N/A,FALSE,"Asia-Pac E&amp;P";"NonCon EP DCF Valuation",#N/A,FALSE,"Non-Con E&amp;P"}</definedName>
    <definedName name="oiutyut" hidden="1">{"US EP DCF Valuation",#N/A,FALSE,"USE&amp;P ";"Can EP DCF Valuation",#N/A,FALSE,"Can E&amp;P";"Eur EP DCF Valuation",#N/A,FALSE,"Eur E&amp;P";"ASPAC EP DCF Valuation",#N/A,FALSE,"Asia-Pac E&amp;P";"NonCon EP DCF Valuation",#N/A,FALSE,"Non-Con E&amp;P"}</definedName>
    <definedName name="oiuyt" localSheetId="12" hidden="1">{"us ep earnings",#N/A,FALSE,"US E&amp;P";"us ep price vol detail",#N/A,FALSE,"US E&amp;P";"fareast ep earnings",#N/A,FALSE,"Far East E&amp;P";"fareast ep price vol detail",#N/A,FALSE,"Far East E&amp;P";"other EP earnings",#N/A,FALSE,"Other E&amp;P";"other EP price vol detail",#N/A,FALSE,"Other E&amp;P"}</definedName>
    <definedName name="oiuyt" localSheetId="20" hidden="1">{"us ep earnings",#N/A,FALSE,"US E&amp;P";"us ep price vol detail",#N/A,FALSE,"US E&amp;P";"fareast ep earnings",#N/A,FALSE,"Far East E&amp;P";"fareast ep price vol detail",#N/A,FALSE,"Far East E&amp;P";"other EP earnings",#N/A,FALSE,"Other E&amp;P";"other EP price vol detail",#N/A,FALSE,"Other E&amp;P"}</definedName>
    <definedName name="oiuyt" hidden="1">{"us ep earnings",#N/A,FALSE,"US E&amp;P";"us ep price vol detail",#N/A,FALSE,"US E&amp;P";"fareast ep earnings",#N/A,FALSE,"Far East E&amp;P";"fareast ep price vol detail",#N/A,FALSE,"Far East E&amp;P";"other EP earnings",#N/A,FALSE,"Other E&amp;P";"other EP price vol detail",#N/A,FALSE,"Other E&amp;P"}</definedName>
    <definedName name="ok" localSheetId="12" hidden="1">{#N/A,#N/A,FALSE,"Aging Summary";#N/A,#N/A,FALSE,"Ratio Analysis";#N/A,#N/A,FALSE,"Test 120 Day Accts";#N/A,#N/A,FALSE,"Tickmarks"}</definedName>
    <definedName name="ok" localSheetId="20">#REF!,#REF!,#REF!,#REF!</definedName>
    <definedName name="ok" hidden="1">{#N/A,#N/A,FALSE,"Aging Summary";#N/A,#N/A,FALSE,"Ratio Analysis";#N/A,#N/A,FALSE,"Test 120 Day Accts";#N/A,#N/A,FALSE,"Tickmarks"}</definedName>
    <definedName name="okay"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okay"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okay"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OKDENOM">#REF!</definedName>
    <definedName name="OKFACTOR">#REF!</definedName>
    <definedName name="Oklahoma" localSheetId="20">#REF!</definedName>
    <definedName name="Oklahoma">#REF!</definedName>
    <definedName name="OKNUMER">#REF!</definedName>
    <definedName name="ol" localSheetId="12"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ol" localSheetId="20"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ol"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OL_5yr">#REF!</definedName>
    <definedName name="OL_AD">#REF!</definedName>
    <definedName name="OL_AFF5SUM">#REF!</definedName>
    <definedName name="OL_Launch">#REF!</definedName>
    <definedName name="OL_Print">#REF!</definedName>
    <definedName name="OL_Sub">#REF!</definedName>
    <definedName name="ol99_00qtr">#REF!</definedName>
    <definedName name="OldDblClickSetting">#REF!</definedName>
    <definedName name="oldname" localSheetId="12" hidden="1">{#N/A,#N/A,FALSE,"CAP 1998";#N/A,#N/A,FALSE,"CAP 1999";#N/A,#N/A,FALSE,"CAP 2000";#N/A,#N/A,FALSE,"CAP_2001";#N/A,#N/A,FALSE,"CAP_2002";#N/A,#N/A,FALSE,"MAINT_1998";#N/A,#N/A,FALSE,"MAINT_1999";#N/A,#N/A,FALSE,"MAINT_2000";#N/A,#N/A,FALSE,"MAINT_2001";#N/A,#N/A,FALSE,"MAINT_2002"}</definedName>
    <definedName name="oldname" localSheetId="20" hidden="1">{#N/A,#N/A,FALSE,"CAP 1998";#N/A,#N/A,FALSE,"CAP 1999";#N/A,#N/A,FALSE,"CAP 2000";#N/A,#N/A,FALSE,"CAP_2001";#N/A,#N/A,FALSE,"CAP_2002";#N/A,#N/A,FALSE,"MAINT_1998";#N/A,#N/A,FALSE,"MAINT_1999";#N/A,#N/A,FALSE,"MAINT_2000";#N/A,#N/A,FALSE,"MAINT_2001";#N/A,#N/A,FALSE,"MAINT_2002"}</definedName>
    <definedName name="oldname" hidden="1">{#N/A,#N/A,FALSE,"CAP 1998";#N/A,#N/A,FALSE,"CAP 1999";#N/A,#N/A,FALSE,"CAP 2000";#N/A,#N/A,FALSE,"CAP_2001";#N/A,#N/A,FALSE,"CAP_2002";#N/A,#N/A,FALSE,"MAINT_1998";#N/A,#N/A,FALSE,"MAINT_1999";#N/A,#N/A,FALSE,"MAINT_2000";#N/A,#N/A,FALSE,"MAINT_2001";#N/A,#N/A,FALSE,"MAINT_2002"}</definedName>
    <definedName name="OldOptions">#REF!</definedName>
    <definedName name="OldRMouseSetting">#REF!</definedName>
    <definedName name="olg" localSheetId="12" hidden="1">{#N/A,#N/A,FALSE,"Results";#N/A,#N/A,FALSE,"Input Data";#N/A,#N/A,FALSE,"Generation Calculation";#N/A,#N/A,FALSE,"Unit Heat Rate Calculation";#N/A,#N/A,FALSE,"BEFF.XLS";#N/A,#N/A,FALSE,"TURBEFF.XLS";#N/A,#N/A,FALSE,"Final FWH Extraction Flow";#N/A,#N/A,FALSE,"Condenser Performance";#N/A,#N/A,FALSE,"Stage Pressure Correction"}</definedName>
    <definedName name="olg" localSheetId="20" hidden="1">{#N/A,#N/A,FALSE,"Results";#N/A,#N/A,FALSE,"Input Data";#N/A,#N/A,FALSE,"Generation Calculation";#N/A,#N/A,FALSE,"Unit Heat Rate Calculation";#N/A,#N/A,FALSE,"BEFF.XLS";#N/A,#N/A,FALSE,"TURBEFF.XLS";#N/A,#N/A,FALSE,"Final FWH Extraction Flow";#N/A,#N/A,FALSE,"Condenser Performance";#N/A,#N/A,FALSE,"Stage Pressure Correction"}</definedName>
    <definedName name="olg" hidden="1">{#N/A,#N/A,FALSE,"Results";#N/A,#N/A,FALSE,"Input Data";#N/A,#N/A,FALSE,"Generation Calculation";#N/A,#N/A,FALSE,"Unit Heat Rate Calculation";#N/A,#N/A,FALSE,"BEFF.XLS";#N/A,#N/A,FALSE,"TURBEFF.XLS";#N/A,#N/A,FALSE,"Final FWH Extraction Flow";#N/A,#N/A,FALSE,"Condenser Performance";#N/A,#N/A,FALSE,"Stage Pressure Correction"}</definedName>
    <definedName name="Oliver1tax">#REF!</definedName>
    <definedName name="oliver2tax">#REF!</definedName>
    <definedName name="OM" localSheetId="12">#N/A</definedName>
    <definedName name="OM" localSheetId="20">#REF!</definedName>
    <definedName name="OM">#N/A</definedName>
    <definedName name="OM_Rate">#REF!</definedName>
    <definedName name="OMB">#REF!</definedName>
    <definedName name="OMCEPS1998">#REF!</definedName>
    <definedName name="OMCEPS1999">#REF!</definedName>
    <definedName name="OMCEPS2000">#REF!</definedName>
    <definedName name="OMCEPS2001">#REF!</definedName>
    <definedName name="OMCEPS2002">#REF!</definedName>
    <definedName name="OMFEE">#REF!</definedName>
    <definedName name="ON">#REF!</definedName>
    <definedName name="ONAIR10YR">#REF!</definedName>
    <definedName name="one">1</definedName>
    <definedName name="OnePager">#REF!</definedName>
    <definedName name="onpkgrowth">#REF!</definedName>
    <definedName name="OnShow">#REF!</definedName>
    <definedName name="OnyxAllocation">#REF!</definedName>
    <definedName name="Operating_Assumptions" localSheetId="20">#REF!</definedName>
    <definedName name="Operating_Assumptions">#N/A</definedName>
    <definedName name="OPERATING_HOURS" localSheetId="20">#REF!</definedName>
    <definedName name="OPERATING_HOURS">#N/A</definedName>
    <definedName name="OperatingCost">#REF!</definedName>
    <definedName name="operatingcosts">#REF!</definedName>
    <definedName name="OperatingData">#REF!</definedName>
    <definedName name="OperatingIncome">#REF!</definedName>
    <definedName name="operatingrevenue">#REF!</definedName>
    <definedName name="OPERATIONS" localSheetId="12">#N/A</definedName>
    <definedName name="OPERATIONS">#N/A</definedName>
    <definedName name="Operator_Fee" localSheetId="20">#REF!</definedName>
    <definedName name="Operator_Fee">#N/A</definedName>
    <definedName name="operatorfincls">#REF!</definedName>
    <definedName name="operexp">#REF!</definedName>
    <definedName name="operexp97">#REF!</definedName>
    <definedName name="operexp98">#REF!</definedName>
    <definedName name="operexp99">#REF!</definedName>
    <definedName name="operrev97">#REF!</definedName>
    <definedName name="operrev98">#REF!</definedName>
    <definedName name="operrev99">#REF!</definedName>
    <definedName name="OPEX_Acct">#REF!</definedName>
    <definedName name="ophours" localSheetId="20">#REF!</definedName>
    <definedName name="ophours">#N/A</definedName>
    <definedName name="OpInput1">#REF!</definedName>
    <definedName name="OpInput2">#REF!</definedName>
    <definedName name="OpInput3">#REF!</definedName>
    <definedName name="OpInput4">#REF!</definedName>
    <definedName name="OpInput5">#REF!</definedName>
    <definedName name="OpInput6">#REF!</definedName>
    <definedName name="OpInput7">#REF!</definedName>
    <definedName name="OpInput8">#REF!</definedName>
    <definedName name="opiu" localSheetId="12" hidden="1">{2;#N/A;"R13C16:R17C16";#N/A;"R13C14:R17C15";FALSE;FALSE;FALSE;95;#N/A;#N/A;"R13C19";#N/A;FALSE;FALSE;FALSE;FALSE;#N/A;"";#N/A;FALSE;"";"";#N/A;#N/A;#N/A}</definedName>
    <definedName name="opiu" localSheetId="20" hidden="1">{2;#N/A;"R13C16:R17C16";#N/A;"R13C14:R17C15";FALSE;FALSE;FALSE;95;#N/A;#N/A;"R13C19";#N/A;FALSE;FALSE;FALSE;FALSE;#N/A;"";#N/A;FALSE;"";"";#N/A;#N/A;#N/A}</definedName>
    <definedName name="opiu" hidden="1">{2;#N/A;"R13C16:R17C16";#N/A;"R13C14:R17C15";FALSE;FALSE;FALSE;95;#N/A;#N/A;"R13C19";#N/A;FALSE;FALSE;FALSE;FALSE;#N/A;"";#N/A;FALSE;"";"";#N/A;#N/A;#N/A}</definedName>
    <definedName name="Opt_goalseek_change">#REF!</definedName>
    <definedName name="Opt_Goalseek_target">#REF!</definedName>
    <definedName name="OPTGCOST">#REF!</definedName>
    <definedName name="Option_Account">#REF!</definedName>
    <definedName name="Option_cnst_fin">#REF!</definedName>
    <definedName name="Option_Cnst_Fund">#REF!</definedName>
    <definedName name="Option_Cnst_Input">#REF!</definedName>
    <definedName name="Option_Cnst_Pre">#REF!</definedName>
    <definedName name="Option_MM_Exp">#REF!</definedName>
    <definedName name="Option_Other">#REF!</definedName>
    <definedName name="Option_Price_Energy">#REF!</definedName>
    <definedName name="option_proceeds">#REF!</definedName>
    <definedName name="Option_PropTax">#REF!</definedName>
    <definedName name="Option_Term_Calc">#REF!</definedName>
    <definedName name="Option_Term_Fin">#REF!</definedName>
    <definedName name="Option_Term_Input">#REF!</definedName>
    <definedName name="optional">#REF!</definedName>
    <definedName name="options">#REF!</definedName>
    <definedName name="Options_Roll?">#REF!</definedName>
    <definedName name="opy">#REF!,#REF!,#REF!,#REF!</definedName>
    <definedName name="OQLIB">"QUSRSYS"</definedName>
    <definedName name="OQNAM">"STAN"</definedName>
    <definedName name="or" localSheetId="12"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or" localSheetId="20"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or"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ORDENOM">#REF!</definedName>
    <definedName name="ORFACTOR">#REF!</definedName>
    <definedName name="ORIGACCR">#REF!</definedName>
    <definedName name="ormetxinc">#REF!</definedName>
    <definedName name="ORNUMER">#REF!</definedName>
    <definedName name="ORSALESNUM">#REF!</definedName>
    <definedName name="OT">#REF!</definedName>
    <definedName name="OTHER" localSheetId="20">#REF!</definedName>
    <definedName name="OTHER">#N/A</definedName>
    <definedName name="Other_1" localSheetId="20">#REF!</definedName>
    <definedName name="Other_1">#N/A</definedName>
    <definedName name="Other_2" localSheetId="20">#REF!</definedName>
    <definedName name="Other_2">#N/A</definedName>
    <definedName name="Other_3" localSheetId="20">#REF!</definedName>
    <definedName name="Other_3">#N/A</definedName>
    <definedName name="Other_4" localSheetId="20">#REF!</definedName>
    <definedName name="Other_4">#N/A</definedName>
    <definedName name="Other_5" localSheetId="20">#REF!</definedName>
    <definedName name="Other_5">#N/A</definedName>
    <definedName name="Other_6" localSheetId="20">#REF!</definedName>
    <definedName name="Other_6">#N/A</definedName>
    <definedName name="Other_Lower_Tier">#REF!</definedName>
    <definedName name="Other_Tax">#REF!</definedName>
    <definedName name="Other_Upper_Tier">#REF!</definedName>
    <definedName name="OTHER2">#REF!</definedName>
    <definedName name="OTHER31">#REF!</definedName>
    <definedName name="OtherAssets">#REF!</definedName>
    <definedName name="OTHERC12">#REF!</definedName>
    <definedName name="OTHERC14">#REF!</definedName>
    <definedName name="OTHERC15">#REF!</definedName>
    <definedName name="OTHERC22">#REF!</definedName>
    <definedName name="OTHERC23">#REF!</definedName>
    <definedName name="OTHERC3">#REF!</definedName>
    <definedName name="OTHERC44">#REF!</definedName>
    <definedName name="OTHERC55">#REF!</definedName>
    <definedName name="OTHERC6">#REF!</definedName>
    <definedName name="OTHERC7">#REF!</definedName>
    <definedName name="OTHERC8">#REF!</definedName>
    <definedName name="OTHERCOM5">#REF!</definedName>
    <definedName name="OtherCurrentAssets">#REF!</definedName>
    <definedName name="OtherCurrentLiabilities">#REF!</definedName>
    <definedName name="OTHERD55">#REF!</definedName>
    <definedName name="OTHERD7">#REF!</definedName>
    <definedName name="OtherDebtRepayments">#REF!</definedName>
    <definedName name="OTHERDEF1">#REF!</definedName>
    <definedName name="OTHERDEF5">#REF!</definedName>
    <definedName name="OTHERDEF6">#REF!</definedName>
    <definedName name="OTHERGA">#REF!</definedName>
    <definedName name="OtherLongTermLiabilities">#REF!</definedName>
    <definedName name="OtherNonCashOpItems">#REF!</definedName>
    <definedName name="OTHEROCI11">#REF!</definedName>
    <definedName name="OtherOperatingExpense">#REF!</definedName>
    <definedName name="otherterm" localSheetId="20">#REF!</definedName>
    <definedName name="otherterm">#N/A</definedName>
    <definedName name="OTHEXP">#REF!</definedName>
    <definedName name="OTHINC">#REF!</definedName>
    <definedName name="Otl_Dims">#REF!</definedName>
    <definedName name="OTP">#REF!</definedName>
    <definedName name="OTR_TST">#REF!</definedName>
    <definedName name="out">#REF!</definedName>
    <definedName name="Outage" localSheetId="20">#REF!</definedName>
    <definedName name="OUTAGE">#N/A</definedName>
    <definedName name="outage_ot" localSheetId="20">#REF!</definedName>
    <definedName name="outage_ot">#N/A</definedName>
    <definedName name="Outage_Rate" localSheetId="20">#REF!</definedName>
    <definedName name="Outage_Rate">#N/A</definedName>
    <definedName name="outage_work" localSheetId="20">#REF!</definedName>
    <definedName name="outage_work">#N/A</definedName>
    <definedName name="Outages" hidden="1">{"MTH_YTD",#N/A,FALSE,"Summary";"VAR_MTH_YTD",#N/A,FALSE,"Summary"}</definedName>
    <definedName name="Outages2" hidden="1">{"MTH_YTD",#N/A,FALSE,"Summary";"VAR_MTH_YTD",#N/A,FALSE,"Summary"}</definedName>
    <definedName name="outbasis_esi">#REF!</definedName>
    <definedName name="outbasis_other">#REF!</definedName>
    <definedName name="output">#REF!</definedName>
    <definedName name="Output1">#REF!</definedName>
    <definedName name="Output2">#REF!</definedName>
    <definedName name="Output3">#REF!</definedName>
    <definedName name="Output4">#REF!</definedName>
    <definedName name="OUTPUT5">#REF!</definedName>
    <definedName name="OUTPUTC">#REF!</definedName>
    <definedName name="OverallProps">#REF!</definedName>
    <definedName name="overhaul">#REF!</definedName>
    <definedName name="OVERHEAD">#REF!</definedName>
    <definedName name="Override">#REF!</definedName>
    <definedName name="Overtime_Rate">#REF!</definedName>
    <definedName name="Own">#REF!</definedName>
    <definedName name="owner180">#REF!</definedName>
    <definedName name="Owner50">#REF!</definedName>
    <definedName name="owners">#REF!</definedName>
    <definedName name="ownersall">#REF!</definedName>
    <definedName name="Ownership">#REF!,#REF!,#REF!,#REF!</definedName>
    <definedName name="Ownership_30_debt">#REF!</definedName>
    <definedName name="Ownership_all_debt">#REF!</definedName>
    <definedName name="Ownership_all_equity">#REF!</definedName>
    <definedName name="Ownership_Tables" localSheetId="20">#REF!</definedName>
    <definedName name="Ownership_Tables">#N/A</definedName>
    <definedName name="oyutfc" localSheetId="12" hidden="1">{"Earnings",#N/A,FALSE,"Earnings";"BalanceSheet",#N/A,FALSE,"BalanceSheet";"ChangeinCash",#N/A,FALSE,"CashFlow";"IR Production Sum",#N/A,FALSE,"E&amp;P Summary";"IR EPCost Sum",#N/A,FALSE,"E&amp;P Summary"}</definedName>
    <definedName name="oyutfc" localSheetId="20" hidden="1">{"Earnings",#N/A,FALSE,"Earnings";"BalanceSheet",#N/A,FALSE,"BalanceSheet";"ChangeinCash",#N/A,FALSE,"CashFlow";"IR Production Sum",#N/A,FALSE,"E&amp;P Summary";"IR EPCost Sum",#N/A,FALSE,"E&amp;P Summary"}</definedName>
    <definedName name="oyutfc" hidden="1">{"Earnings",#N/A,FALSE,"Earnings";"BalanceSheet",#N/A,FALSE,"BalanceSheet";"ChangeinCash",#N/A,FALSE,"CashFlow";"IR Production Sum",#N/A,FALSE,"E&amp;P Summary";"IR EPCost Sum",#N/A,FALSE,"E&amp;P Summary"}</definedName>
    <definedName name="P" localSheetId="12">#REF!</definedName>
    <definedName name="P">#REF!</definedName>
    <definedName name="p_acq_BS">#REF!</definedName>
    <definedName name="p_acq_CFS">#REF!</definedName>
    <definedName name="p_acq_PL">#REF!</definedName>
    <definedName name="p_Assump">#REF!</definedName>
    <definedName name="P_BOILER_FUEL" localSheetId="20">#REF!</definedName>
    <definedName name="P_BOILER_FUEL">#N/A</definedName>
    <definedName name="p_BSadj">#REF!</definedName>
    <definedName name="P_CAPACITY2" localSheetId="20">#REF!</definedName>
    <definedName name="P_CAPACITY2">#N/A</definedName>
    <definedName name="p_Contrib">#REF!</definedName>
    <definedName name="p_ConvDebt">#REF!</definedName>
    <definedName name="p_DAadj">#REF!</definedName>
    <definedName name="p_DAadj2">#REF!</definedName>
    <definedName name="P_DUCT_FUEL" localSheetId="20">#REF!</definedName>
    <definedName name="P_DUCT_FUEL">#N/A</definedName>
    <definedName name="p_EVA">#REF!</definedName>
    <definedName name="p_Fe">#REF!</definedName>
    <definedName name="p_Fe_OH_3">#REF!</definedName>
    <definedName name="p_FeOH">#REF!</definedName>
    <definedName name="p_FirmValue">#REF!</definedName>
    <definedName name="p_football">#REF!</definedName>
    <definedName name="P_FUEL_V" localSheetId="20">#REF!</definedName>
    <definedName name="P_FUEL_V">#N/A</definedName>
    <definedName name="P_GT_FUEL" localSheetId="20">#REF!</definedName>
    <definedName name="P_GT_FUEL">#N/A</definedName>
    <definedName name="p_highyield_BS">#REF!</definedName>
    <definedName name="p_highyield_CFS">#REF!</definedName>
    <definedName name="p_highyield_Depr">#REF!</definedName>
    <definedName name="p_highyield_FA">#REF!</definedName>
    <definedName name="p_highyield_IS">#REF!</definedName>
    <definedName name="p_highyield_Return">#REF!</definedName>
    <definedName name="p_highyield_to">#REF!</definedName>
    <definedName name="P_HRS" localSheetId="20">#REF!</definedName>
    <definedName name="P_HRS">#N/A</definedName>
    <definedName name="P_L_Summary_for_Balance_Sheet">#REF!</definedName>
    <definedName name="p_LBO_Amort">#REF!</definedName>
    <definedName name="p_LBO_BS">#REF!</definedName>
    <definedName name="p_LBO_BS_Adj">#REF!</definedName>
    <definedName name="p_LBO_CF">#REF!</definedName>
    <definedName name="p_LBO_Debt">#REF!</definedName>
    <definedName name="p_LBO_DebtB">#REF!</definedName>
    <definedName name="p_LBO_IS">#REF!</definedName>
    <definedName name="p_LBO_returncalc">#REF!</definedName>
    <definedName name="p_LBO_returncalcb">#REF!</definedName>
    <definedName name="p_LBO_Returns">#REF!</definedName>
    <definedName name="p_LBO_SO">#REF!</definedName>
    <definedName name="p_LBO_Summary">#REF!</definedName>
    <definedName name="p_LBO_Tax">#REF!</definedName>
    <definedName name="P_OFUEL" localSheetId="20">#REF!</definedName>
    <definedName name="P_OFUEL">#N/A</definedName>
    <definedName name="p_Options">#REF!</definedName>
    <definedName name="p_PF_BS">#REF!</definedName>
    <definedName name="p_PF_PL1">#REF!</definedName>
    <definedName name="p_PF_PL2">#REF!</definedName>
    <definedName name="p_PFcfs">#REF!</definedName>
    <definedName name="p_PLadj">#REF!</definedName>
    <definedName name="p_Preferred">#REF!</definedName>
    <definedName name="p_Premium">#REF!</definedName>
    <definedName name="p_PurchAcc">#REF!</definedName>
    <definedName name="p_recon1">#REF!</definedName>
    <definedName name="p_recon2">#REF!</definedName>
    <definedName name="p_recon3">#REF!</definedName>
    <definedName name="p_redemption1">#REF!</definedName>
    <definedName name="p_redemption2">#REF!</definedName>
    <definedName name="p_Revolver">#REF!</definedName>
    <definedName name="p_S_U">#REF!</definedName>
    <definedName name="p_summary">#REF!</definedName>
    <definedName name="p_Synergies">#REF!</definedName>
    <definedName name="p_tar_BS">#REF!</definedName>
    <definedName name="p_tar_CFS">#REF!</definedName>
    <definedName name="p_tar_PL">#REF!</definedName>
    <definedName name="P_TYPE">#N/A</definedName>
    <definedName name="P1_">#REF!</definedName>
    <definedName name="P1ATCPV" localSheetId="20">#REF!</definedName>
    <definedName name="P1ATCPV">#REF!</definedName>
    <definedName name="P1PTCPV" localSheetId="20">#REF!</definedName>
    <definedName name="P1PTCPV">#REF!</definedName>
    <definedName name="P1PTCPV2" localSheetId="20">#REF!</definedName>
    <definedName name="P1PTCPV2">#REF!</definedName>
    <definedName name="P2ATCPV">#REF!</definedName>
    <definedName name="P2PTCPV">#REF!</definedName>
    <definedName name="P2PTCPV2">#REF!</definedName>
    <definedName name="PADENOM">#REF!</definedName>
    <definedName name="Padmount">#REF!</definedName>
    <definedName name="PAFACTOR">#REF!</definedName>
    <definedName name="PAGE">#REF!</definedName>
    <definedName name="PAGE.1" localSheetId="20">#REF!</definedName>
    <definedName name="PAGE.1">#REF!</definedName>
    <definedName name="PAGE.2" localSheetId="20">#REF!</definedName>
    <definedName name="PAGE.2">#REF!</definedName>
    <definedName name="PAGE.4" localSheetId="20">#REF!</definedName>
    <definedName name="PAGE.4">#REF!</definedName>
    <definedName name="PAGE.5">#REF!</definedName>
    <definedName name="PAGE.6">#REF!</definedName>
    <definedName name="PAGE.7">#REF!</definedName>
    <definedName name="PAGE_1_END">#REF!</definedName>
    <definedName name="PAGE_1_START">#REF!</definedName>
    <definedName name="PAGE_2">#REF!</definedName>
    <definedName name="PAGE_2A" localSheetId="20">#REF!</definedName>
    <definedName name="PAGE_2A">#REF!</definedName>
    <definedName name="PAGE_3B" localSheetId="20">#REF!</definedName>
    <definedName name="PAGE_3B">#REF!</definedName>
    <definedName name="PAGE1" localSheetId="20">#REF!</definedName>
    <definedName name="PAGE1">#REF!</definedName>
    <definedName name="PAGE10" localSheetId="20">#REF!</definedName>
    <definedName name="page10">#REF!</definedName>
    <definedName name="PAGE11" localSheetId="20">#REF!</definedName>
    <definedName name="page11">#REF!</definedName>
    <definedName name="PAGE12" localSheetId="20">#REF!</definedName>
    <definedName name="page12">#REF!</definedName>
    <definedName name="page13" localSheetId="20">#REF!</definedName>
    <definedName name="page13">#REF!</definedName>
    <definedName name="page14" localSheetId="20">#REF!</definedName>
    <definedName name="page14">#REF!</definedName>
    <definedName name="page15">#REF!</definedName>
    <definedName name="page16">#REF!</definedName>
    <definedName name="page1a" localSheetId="20">#REF!</definedName>
    <definedName name="PAGE1A">#REF!</definedName>
    <definedName name="PAGE2" localSheetId="20">#REF!</definedName>
    <definedName name="PAGE2">#REF!</definedName>
    <definedName name="PAGE21">#REF!</definedName>
    <definedName name="PAGE2VIEWS">#REF!</definedName>
    <definedName name="page3" localSheetId="20">#REF!</definedName>
    <definedName name="PAGE3">#REF!</definedName>
    <definedName name="PAGE3A" localSheetId="20">#REF!</definedName>
    <definedName name="PAGE3A">#REF!</definedName>
    <definedName name="PAGE4" localSheetId="20">#REF!</definedName>
    <definedName name="PAGE4">#REF!</definedName>
    <definedName name="PAGE4A" localSheetId="20">#REF!</definedName>
    <definedName name="PAGE4A">#REF!</definedName>
    <definedName name="PAGE5" localSheetId="20">#REF!</definedName>
    <definedName name="PAGE5">#REF!</definedName>
    <definedName name="PAGE6" localSheetId="20">#REF!</definedName>
    <definedName name="PAGE6">#REF!</definedName>
    <definedName name="PAGE7">#REF!</definedName>
    <definedName name="PAGE8">#REF!</definedName>
    <definedName name="PAGE9">#REF!</definedName>
    <definedName name="PageA">#REF!</definedName>
    <definedName name="PageB">#REF!</definedName>
    <definedName name="PageC">#REF!</definedName>
    <definedName name="PageDim1">#REF!</definedName>
    <definedName name="pagexxx">#REF!</definedName>
    <definedName name="pagexxxx">#REF!</definedName>
    <definedName name="PAL">#REF!</definedName>
    <definedName name="panamsat">#REF!</definedName>
    <definedName name="PandL" localSheetId="20">#REF!</definedName>
    <definedName name="PandL">#REF!</definedName>
    <definedName name="panel">#REF!</definedName>
    <definedName name="PANUMER">#REF!</definedName>
    <definedName name="parea">#REF!,#REF!,#REF!,#REF!,#REF!,#REF!,#REF!,#REF!,#REF!,#REF!,#REF!,#REF!,#REF!,#REF!,#REF!</definedName>
    <definedName name="pareaold">#REF!,#REF!,#REF!,#REF!,#REF!,#REF!,#REF!,#REF!,#REF!,#REF!,#REF!,#REF!,#REF!,#REF!,#REF!</definedName>
    <definedName name="parent">#REF!</definedName>
    <definedName name="Partialyr">#REF!</definedName>
    <definedName name="Participation">#REF!</definedName>
    <definedName name="PARTNER">#REF!</definedName>
    <definedName name="PartnersATCPV" localSheetId="20">#REF!</definedName>
    <definedName name="PartnersATCPV">#REF!</definedName>
    <definedName name="PartnersPTCPV" localSheetId="20">#REF!</definedName>
    <definedName name="PartnersPTCPV">#REF!</definedName>
    <definedName name="PartnersPTCPV2" localSheetId="20">#REF!</definedName>
    <definedName name="PartnersPTCPV2">#REF!</definedName>
    <definedName name="Parts" localSheetId="20">#REF!</definedName>
    <definedName name="Parts">#N/A</definedName>
    <definedName name="Password">#REF!</definedName>
    <definedName name="PasswordCopy">#REF!</definedName>
    <definedName name="PasswordDG">#REF!</definedName>
    <definedName name="paste.old">#REF!</definedName>
    <definedName name="PasteGraph">#REF!</definedName>
    <definedName name="PAXSON">#REF!</definedName>
    <definedName name="PAY">#REF!</definedName>
    <definedName name="Pay_Per_View">#REF!</definedName>
    <definedName name="Pay_Per_Year">#REF!</definedName>
    <definedName name="PAYBACK" localSheetId="20">#REF!</definedName>
    <definedName name="PAYBACK">#N/A</definedName>
    <definedName name="PAYEBO">#REF!</definedName>
    <definedName name="Payment">#REF!</definedName>
    <definedName name="Payment_Date" localSheetId="20">DATE(YEAR([0]!Loan_Start),MONTH([0]!Loan_Start)+Payment_Number,DAY([0]!Loan_Start))</definedName>
    <definedName name="Payment_Date">DATE(YEAR([0]!Loan_Start),MONTH([0]!Loan_Start)+Payment_Number,DAY([0]!Loan_Start))</definedName>
    <definedName name="Payne_2000">#REF!</definedName>
    <definedName name="Payne_2001">#REF!</definedName>
    <definedName name="Payne_99">#REF!</definedName>
    <definedName name="Payout">#REF!</definedName>
    <definedName name="PAYROLL" localSheetId="20">#REF!</definedName>
    <definedName name="payroll">#N/A</definedName>
    <definedName name="Payroll15">#REF!</definedName>
    <definedName name="Payroll31">#REF!</definedName>
    <definedName name="PayrollAllocation">#REF!</definedName>
    <definedName name="PB" localSheetId="20">#REF!</definedName>
    <definedName name="PB">#N/A</definedName>
    <definedName name="PB_2" localSheetId="20">#REF!</definedName>
    <definedName name="PB_2">#N/A</definedName>
    <definedName name="PC">#REF!</definedName>
    <definedName name="PCap" localSheetId="20" hidden="1">#REF!</definedName>
    <definedName name="PCap" hidden="1">#REF!</definedName>
    <definedName name="pCase">#REF!</definedName>
    <definedName name="PCDAT">"10/5/2004"</definedName>
    <definedName name="PCDT2">"20041005"</definedName>
    <definedName name="PCENTER">#REF!</definedName>
    <definedName name="PCount" localSheetId="20" hidden="1">#REF!</definedName>
    <definedName name="PCount" hidden="1">#REF!</definedName>
    <definedName name="pcs">#REF!</definedName>
    <definedName name="pctHW">#REF!</definedName>
    <definedName name="PCTIM">"3:57:36 PM"</definedName>
    <definedName name="pctSWExp">#REF!</definedName>
    <definedName name="pctTraining">#REF!</definedName>
    <definedName name="PE_CCY">#REF!</definedName>
    <definedName name="PE_LTM">#REF!</definedName>
    <definedName name="PE_NCY">#REF!</definedName>
    <definedName name="Peak" localSheetId="20">16</definedName>
    <definedName name="PEAK">#REF!</definedName>
    <definedName name="PeakHrWest">#REF!</definedName>
    <definedName name="peaks">#REF!</definedName>
    <definedName name="PeakTypeOut">#REF!</definedName>
    <definedName name="PeakTypes">#REF!</definedName>
    <definedName name="PEC">#REF!</definedName>
    <definedName name="Peetztax">#REF!</definedName>
    <definedName name="PEMBERVILLE" localSheetId="20">#REF!</definedName>
    <definedName name="PEMBERVILLE">#REF!</definedName>
    <definedName name="PENTANE" localSheetId="20">#REF!</definedName>
    <definedName name="PENTANE">#REF!</definedName>
    <definedName name="PEOPLE" localSheetId="20">#REF!</definedName>
    <definedName name="PEOPLE">#N/A</definedName>
    <definedName name="PER" localSheetId="20">#REF!</definedName>
    <definedName name="PER">#REF!</definedName>
    <definedName name="Percent" localSheetId="20">#REF!</definedName>
    <definedName name="Percent">#REF!</definedName>
    <definedName name="Percent_Ownership" localSheetId="20">#REF!</definedName>
    <definedName name="Percent_Ownership">#N/A</definedName>
    <definedName name="Percentage_of_Shares_to_Buy" localSheetId="20">#REF!</definedName>
    <definedName name="Percentage_of_Shares_to_Buy">#N/A</definedName>
    <definedName name="period">#REF!</definedName>
    <definedName name="Period_12">#REF!</definedName>
    <definedName name="Period_Covered">#REF!</definedName>
    <definedName name="Period1">#REF!</definedName>
    <definedName name="Période_d_actualisation">#REF!</definedName>
    <definedName name="Periods">#REF!</definedName>
    <definedName name="Permit_Fee_Construction_License">#REF!</definedName>
    <definedName name="Perrigo">#REF!,#REF!,#REF!,#REF!</definedName>
    <definedName name="PETRY">#REF!</definedName>
    <definedName name="PEZOLD">#REF!</definedName>
    <definedName name="PF">#REF!</definedName>
    <definedName name="PF_Credit">#REF!</definedName>
    <definedName name="PF_EAI">#REF!</definedName>
    <definedName name="PF_EGSI">#REF!</definedName>
    <definedName name="PF_ELI">#REF!</definedName>
    <definedName name="PF_EMI">#REF!</definedName>
    <definedName name="PF_ENOI">#REF!</definedName>
    <definedName name="pfdebt">#REF!</definedName>
    <definedName name="PFQ">#REF!</definedName>
    <definedName name="PFY1Price">#REF!</definedName>
    <definedName name="PFY2Price">#REF!</definedName>
    <definedName name="PFYPrice">#REF!</definedName>
    <definedName name="PGAS_Meter_Volumes">#REF!</definedName>
    <definedName name="PGD" hidden="1">{"detail305",#N/A,FALSE,"BI-305"}</definedName>
    <definedName name="Phase">#REF!</definedName>
    <definedName name="pHF">#REF!</definedName>
    <definedName name="PHILOSOPHY" localSheetId="20">#REF!</definedName>
    <definedName name="PHILOSOPHY">#REF!</definedName>
    <definedName name="phish1">#REF!</definedName>
    <definedName name="Phoenix" localSheetId="20">#REF!</definedName>
    <definedName name="Phoenix">#REF!</definedName>
    <definedName name="PHONE">#REF!</definedName>
    <definedName name="PHS">#REF!</definedName>
    <definedName name="pig_dig5" localSheetId="12" hidden="1">{#N/A,#N/A,FALSE,"T COST";#N/A,#N/A,FALSE,"COST_FH"}</definedName>
    <definedName name="pig_dig5" localSheetId="20" hidden="1">{#N/A,#N/A,FALSE,"T COST";#N/A,#N/A,FALSE,"COST_FH"}</definedName>
    <definedName name="pig_dig5" hidden="1">{#N/A,#N/A,FALSE,"T COST";#N/A,#N/A,FALSE,"COST_FH"}</definedName>
    <definedName name="pig_dog" localSheetId="12" hidden="1">{2;#N/A;"R13C16:R17C16";#N/A;"R13C14:R17C15";FALSE;FALSE;FALSE;95;#N/A;#N/A;"R13C19";#N/A;FALSE;FALSE;FALSE;FALSE;#N/A;"";#N/A;FALSE;"";"";#N/A;#N/A;#N/A}</definedName>
    <definedName name="pig_dog" localSheetId="20" hidden="1">{2;#N/A;"R13C16:R17C16";#N/A;"R13C14:R17C15";FALSE;FALSE;FALSE;95;#N/A;#N/A;"R13C19";#N/A;FALSE;FALSE;FALSE;FALSE;#N/A;"";#N/A;FALSE;"";"";#N/A;#N/A;#N/A}</definedName>
    <definedName name="pig_dog" hidden="1">{2;#N/A;"R13C16:R17C16";#N/A;"R13C14:R17C15";FALSE;FALSE;FALSE;95;#N/A;#N/A;"R13C19";#N/A;FALSE;FALSE;FALSE;FALSE;#N/A;"";#N/A;FALSE;"";"";#N/A;#N/A;#N/A}</definedName>
    <definedName name="pig_dog\" localSheetId="12" hidden="1">{"EXCELHLP.HLP!1802";5;10;5;10;13;13;13;8;5;5;10;14;13;13;13;13;5;10;14;13;5;10;1;2;24}</definedName>
    <definedName name="pig_dog\" localSheetId="20" hidden="1">{"EXCELHLP.HLP!1802";5;10;5;10;13;13;13;8;5;5;10;14;13;13;13;13;5;10;14;13;5;10;1;2;24}</definedName>
    <definedName name="pig_dog\" hidden="1">{"EXCELHLP.HLP!1802";5;10;5;10;13;13;13;8;5;5;10;14;13;13;13;13;5;10;14;13;5;10;1;2;24}</definedName>
    <definedName name="pig_dog2" localSheetId="12"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2" localSheetId="20"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2"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3" localSheetId="12" hidden="1">{#N/A,#N/A,FALSE,"Results";#N/A,#N/A,FALSE,"Input Data";#N/A,#N/A,FALSE,"Generation Calculation";#N/A,#N/A,FALSE,"Unit Heat Rate Calculation";#N/A,#N/A,FALSE,"BEFF.XLS";#N/A,#N/A,FALSE,"TURBEFF.XLS";#N/A,#N/A,FALSE,"Final FWH Extraction Flow";#N/A,#N/A,FALSE,"Condenser Performance";#N/A,#N/A,FALSE,"Stage Pressure Correction"}</definedName>
    <definedName name="pig_dog3" localSheetId="20" hidden="1">{#N/A,#N/A,FALSE,"Results";#N/A,#N/A,FALSE,"Input Data";#N/A,#N/A,FALSE,"Generation Calculation";#N/A,#N/A,FALSE,"Unit Heat Rate Calculation";#N/A,#N/A,FALSE,"BEFF.XLS";#N/A,#N/A,FALSE,"TURBEFF.XLS";#N/A,#N/A,FALSE,"Final FWH Extraction Flow";#N/A,#N/A,FALSE,"Condenser Performance";#N/A,#N/A,FALSE,"Stage Pressure Correction"}</definedName>
    <definedName name="pig_dog3" hidden="1">{#N/A,#N/A,FALSE,"Results";#N/A,#N/A,FALSE,"Input Data";#N/A,#N/A,FALSE,"Generation Calculation";#N/A,#N/A,FALSE,"Unit Heat Rate Calculation";#N/A,#N/A,FALSE,"BEFF.XLS";#N/A,#N/A,FALSE,"TURBEFF.XLS";#N/A,#N/A,FALSE,"Final FWH Extraction Flow";#N/A,#N/A,FALSE,"Condenser Performance";#N/A,#N/A,FALSE,"Stage Pressure Correction"}</definedName>
    <definedName name="pig_dog4" localSheetId="12" hidden="1">{#N/A,#N/A,FALSE,"SUMMARY";#N/A,#N/A,FALSE,"INPUTDATA";#N/A,#N/A,FALSE,"Condenser Performance"}</definedName>
    <definedName name="pig_dog4" localSheetId="20" hidden="1">{#N/A,#N/A,FALSE,"SUMMARY";#N/A,#N/A,FALSE,"INPUTDATA";#N/A,#N/A,FALSE,"Condenser Performance"}</definedName>
    <definedName name="pig_dog4" hidden="1">{#N/A,#N/A,FALSE,"SUMMARY";#N/A,#N/A,FALSE,"INPUTDATA";#N/A,#N/A,FALSE,"Condenser Performance"}</definedName>
    <definedName name="pig_dog6" localSheetId="12" hidden="1">{#N/A,#N/A,FALSE,"INPUTDATA";#N/A,#N/A,FALSE,"SUMMARY";#N/A,#N/A,FALSE,"CTAREP";#N/A,#N/A,FALSE,"CTBREP";#N/A,#N/A,FALSE,"TURBEFF";#N/A,#N/A,FALSE,"Condenser Performance"}</definedName>
    <definedName name="pig_dog6" localSheetId="20" hidden="1">{#N/A,#N/A,FALSE,"INPUTDATA";#N/A,#N/A,FALSE,"SUMMARY";#N/A,#N/A,FALSE,"CTAREP";#N/A,#N/A,FALSE,"CTBREP";#N/A,#N/A,FALSE,"TURBEFF";#N/A,#N/A,FALSE,"Condenser Performance"}</definedName>
    <definedName name="pig_dog6" hidden="1">{#N/A,#N/A,FALSE,"INPUTDATA";#N/A,#N/A,FALSE,"SUMMARY";#N/A,#N/A,FALSE,"CTAREP";#N/A,#N/A,FALSE,"CTBREP";#N/A,#N/A,FALSE,"TURBEFF";#N/A,#N/A,FALSE,"Condenser Performance"}</definedName>
    <definedName name="pig_dog7" localSheetId="12" hidden="1">{#N/A,#N/A,FALSE,"INPUTDATA";#N/A,#N/A,FALSE,"SUMMARY"}</definedName>
    <definedName name="pig_dog7" localSheetId="20" hidden="1">{#N/A,#N/A,FALSE,"INPUTDATA";#N/A,#N/A,FALSE,"SUMMARY"}</definedName>
    <definedName name="pig_dog7" hidden="1">{#N/A,#N/A,FALSE,"INPUTDATA";#N/A,#N/A,FALSE,"SUMMARY"}</definedName>
    <definedName name="pig_dog8" localSheetId="12" hidden="1">{#N/A,#N/A,FALSE,"INPUTDATA";#N/A,#N/A,FALSE,"SUMMARY";#N/A,#N/A,FALSE,"CTAREP";#N/A,#N/A,FALSE,"CTBREP";#N/A,#N/A,FALSE,"PMG4ST86";#N/A,#N/A,FALSE,"TURBEFF";#N/A,#N/A,FALSE,"Condenser Performance"}</definedName>
    <definedName name="pig_dog8" localSheetId="20" hidden="1">{#N/A,#N/A,FALSE,"INPUTDATA";#N/A,#N/A,FALSE,"SUMMARY";#N/A,#N/A,FALSE,"CTAREP";#N/A,#N/A,FALSE,"CTBREP";#N/A,#N/A,FALSE,"PMG4ST86";#N/A,#N/A,FALSE,"TURBEFF";#N/A,#N/A,FALSE,"Condenser Performance"}</definedName>
    <definedName name="pig_dog8" hidden="1">{#N/A,#N/A,FALSE,"INPUTDATA";#N/A,#N/A,FALSE,"SUMMARY";#N/A,#N/A,FALSE,"CTAREP";#N/A,#N/A,FALSE,"CTBREP";#N/A,#N/A,FALSE,"PMG4ST86";#N/A,#N/A,FALSE,"TURBEFF";#N/A,#N/A,FALSE,"Condenser Performance"}</definedName>
    <definedName name="pikreturn">#REF!</definedName>
    <definedName name="PIONEER" localSheetId="20">#REF!</definedName>
    <definedName name="PIONEER">#REF!</definedName>
    <definedName name="pioupoiu" localSheetId="12" hidden="1">{"Earnings_Summary",#N/A,FALSE,"Earnings Model";"Earnings EP Detail",#N/A,FALSE,"Earnings Model";"Earnings RM Detail",#N/A,FALSE,"Earnings Model"}</definedName>
    <definedName name="pioupoiu" localSheetId="20" hidden="1">{"Earnings_Summary",#N/A,FALSE,"Earnings Model";"Earnings EP Detail",#N/A,FALSE,"Earnings Model";"Earnings RM Detail",#N/A,FALSE,"Earnings Model"}</definedName>
    <definedName name="pioupoiu" hidden="1">{"Earnings_Summary",#N/A,FALSE,"Earnings Model";"Earnings EP Detail",#N/A,FALSE,"Earnings Model";"Earnings RM Detail",#N/A,FALSE,"Earnings Model"}</definedName>
    <definedName name="pipiupiou" localSheetId="12" hidden="1">{"Earnings",#N/A,FALSE,"Earnings";"BalanceSheet",#N/A,FALSE,"BalanceSheet";"Change in Cash",#N/A,FALSE,"CashFlow";"normalengs",#N/A,FALSE,"NormalEngs";"upstream normal per Bbl",#N/A,FALSE,"NormEngUp";"CAPEXsum",#N/A,FALSE,"CAPEX Sum"}</definedName>
    <definedName name="pipiupiou" localSheetId="20" hidden="1">{"Earnings",#N/A,FALSE,"Earnings";"BalanceSheet",#N/A,FALSE,"BalanceSheet";"Change in Cash",#N/A,FALSE,"CashFlow";"normalengs",#N/A,FALSE,"NormalEngs";"upstream normal per Bbl",#N/A,FALSE,"NormEngUp";"CAPEXsum",#N/A,FALSE,"CAPEX Sum"}</definedName>
    <definedName name="pipiupiou" hidden="1">{"Earnings",#N/A,FALSE,"Earnings";"BalanceSheet",#N/A,FALSE,"BalanceSheet";"Change in Cash",#N/A,FALSE,"CashFlow";"normalengs",#N/A,FALSE,"NormalEngs";"upstream normal per Bbl",#N/A,FALSE,"NormEngUp";"CAPEXsum",#N/A,FALSE,"CAPEX Sum"}</definedName>
    <definedName name="piuoip" localSheetId="12" hidden="1">{"Fact Sheet",#N/A,FALSE,"Fact";"Earnings_Summary",#N/A,FALSE,"Earnings Model";"Earnings EP Detail",#N/A,FALSE,"Earnings Model";"Earnings RM Detail",#N/A,FALSE,"Earnings Model";"Qtr Earnings Model",#N/A,FALSE,"Quarters";"Balance Sheet",#N/A,FALSE,"Balance";"Balance Sheet Details",#N/A,FALSE,"Balance";"Change in Cash",#N/A,FALSE,"Change in Cash";"Ratios",#N/A,FALSE,"Ratios";"NAV",#N/A,FALSE,"NAV";"ROCE",#N/A,FALSE,"ROCE";"Dupont",#N/A,FALSE,"Dupont";"US EP Earn and Prof Analysis",#N/A,FALSE,"USE&amp;P ";"Can EP Earn and Prof Analysis",#N/A,FALSE,"Can E&amp;P";"Eur EP Earn and Prof Analysis",#N/A,FALSE,"Eur E&amp;P";"ASPAC EP Earn and Prof Analysis",#N/A,FALSE,"Asia-Pac E&amp;P";"NonCon EP Earn Prof Analysis",#N/A,FALSE,"Non-Con E&amp;P";"OG Production Sum",#N/A,FALSE,"E&amp;P Summary";"DCF Analysis",#N/A,FALSE,"DCF";"US EP DCF Valuation",#N/A,FALSE,"USE&amp;P ";"Can EP DCF Valuation",#N/A,FALSE,"Can E&amp;P";"Eur EP DCF Valuation",#N/A,FALSE,"Eur E&amp;P";"ASPAC EP DCF Valuation",#N/A,FALSE,"Asia-Pac E&amp;P";"NonCon EP DCF Valuation",#N/A,FALSE,"Non-Con E&amp;P";"US RM Earnings Summary",#N/A,FALSE,"US R&amp;M";"US RM Realization Data",#N/A,FALSE,"US R&amp;M";"For RM Earnings Detail",#N/A,FALSE,"Foreign R&amp;M";"For RM Real and Vol Detail",#N/A,FALSE,"Foreign R&amp;M";"US Chemical Summary",#N/A,FALSE,"USChem";"Foreign Chemical Summary",#N/A,FALSE,"ForChem";"Assume",#N/A,FALSE,"Assumptions"}</definedName>
    <definedName name="piuoip" localSheetId="20" hidden="1">{"Fact Sheet",#N/A,FALSE,"Fact";"Earnings_Summary",#N/A,FALSE,"Earnings Model";"Earnings EP Detail",#N/A,FALSE,"Earnings Model";"Earnings RM Detail",#N/A,FALSE,"Earnings Model";"Qtr Earnings Model",#N/A,FALSE,"Quarters";"Balance Sheet",#N/A,FALSE,"Balance";"Balance Sheet Details",#N/A,FALSE,"Balance";"Change in Cash",#N/A,FALSE,"Change in Cash";"Ratios",#N/A,FALSE,"Ratios";"NAV",#N/A,FALSE,"NAV";"ROCE",#N/A,FALSE,"ROCE";"Dupont",#N/A,FALSE,"Dupont";"US EP Earn and Prof Analysis",#N/A,FALSE,"USE&amp;P ";"Can EP Earn and Prof Analysis",#N/A,FALSE,"Can E&amp;P";"Eur EP Earn and Prof Analysis",#N/A,FALSE,"Eur E&amp;P";"ASPAC EP Earn and Prof Analysis",#N/A,FALSE,"Asia-Pac E&amp;P";"NonCon EP Earn Prof Analysis",#N/A,FALSE,"Non-Con E&amp;P";"OG Production Sum",#N/A,FALSE,"E&amp;P Summary";"DCF Analysis",#N/A,FALSE,"DCF";"US EP DCF Valuation",#N/A,FALSE,"USE&amp;P ";"Can EP DCF Valuation",#N/A,FALSE,"Can E&amp;P";"Eur EP DCF Valuation",#N/A,FALSE,"Eur E&amp;P";"ASPAC EP DCF Valuation",#N/A,FALSE,"Asia-Pac E&amp;P";"NonCon EP DCF Valuation",#N/A,FALSE,"Non-Con E&amp;P";"US RM Earnings Summary",#N/A,FALSE,"US R&amp;M";"US RM Realization Data",#N/A,FALSE,"US R&amp;M";"For RM Earnings Detail",#N/A,FALSE,"Foreign R&amp;M";"For RM Real and Vol Detail",#N/A,FALSE,"Foreign R&amp;M";"US Chemical Summary",#N/A,FALSE,"USChem";"Foreign Chemical Summary",#N/A,FALSE,"ForChem";"Assume",#N/A,FALSE,"Assumptions"}</definedName>
    <definedName name="piuoip" hidden="1">{"Fact Sheet",#N/A,FALSE,"Fact";"Earnings_Summary",#N/A,FALSE,"Earnings Model";"Earnings EP Detail",#N/A,FALSE,"Earnings Model";"Earnings RM Detail",#N/A,FALSE,"Earnings Model";"Qtr Earnings Model",#N/A,FALSE,"Quarters";"Balance Sheet",#N/A,FALSE,"Balance";"Balance Sheet Details",#N/A,FALSE,"Balance";"Change in Cash",#N/A,FALSE,"Change in Cash";"Ratios",#N/A,FALSE,"Ratios";"NAV",#N/A,FALSE,"NAV";"ROCE",#N/A,FALSE,"ROCE";"Dupont",#N/A,FALSE,"Dupont";"US EP Earn and Prof Analysis",#N/A,FALSE,"USE&amp;P ";"Can EP Earn and Prof Analysis",#N/A,FALSE,"Can E&amp;P";"Eur EP Earn and Prof Analysis",#N/A,FALSE,"Eur E&amp;P";"ASPAC EP Earn and Prof Analysis",#N/A,FALSE,"Asia-Pac E&amp;P";"NonCon EP Earn Prof Analysis",#N/A,FALSE,"Non-Con E&amp;P";"OG Production Sum",#N/A,FALSE,"E&amp;P Summary";"DCF Analysis",#N/A,FALSE,"DCF";"US EP DCF Valuation",#N/A,FALSE,"USE&amp;P ";"Can EP DCF Valuation",#N/A,FALSE,"Can E&amp;P";"Eur EP DCF Valuation",#N/A,FALSE,"Eur E&amp;P";"ASPAC EP DCF Valuation",#N/A,FALSE,"Asia-Pac E&amp;P";"NonCon EP DCF Valuation",#N/A,FALSE,"Non-Con E&amp;P";"US RM Earnings Summary",#N/A,FALSE,"US R&amp;M";"US RM Realization Data",#N/A,FALSE,"US R&amp;M";"For RM Earnings Detail",#N/A,FALSE,"Foreign R&amp;M";"For RM Real and Vol Detail",#N/A,FALSE,"Foreign R&amp;M";"US Chemical Summary",#N/A,FALSE,"USChem";"Foreign Chemical Summary",#N/A,FALSE,"ForChem";"Assume",#N/A,FALSE,"Assumptions"}</definedName>
    <definedName name="Pivot5Yr">#REF!</definedName>
    <definedName name="PJE">#REF!</definedName>
    <definedName name="PK_1">#N/A</definedName>
    <definedName name="pk_basis">#REF!</definedName>
    <definedName name="pk_bma">#REF!</definedName>
    <definedName name="pk_correlations">#REF!</definedName>
    <definedName name="pk_vols">#REF!</definedName>
    <definedName name="pka" localSheetId="12" hidden="1">{#N/A,#N/A,FALSE,"INPUTDATA";#N/A,#N/A,FALSE,"SUMMARY";#N/A,#N/A,FALSE,"CTAREP";#N/A,#N/A,FALSE,"CTBREP";#N/A,#N/A,FALSE,"PMG4ST86";#N/A,#N/A,FALSE,"TURBEFF";#N/A,#N/A,FALSE,"Condenser Performance"}</definedName>
    <definedName name="pka" localSheetId="20" hidden="1">{#N/A,#N/A,FALSE,"INPUTDATA";#N/A,#N/A,FALSE,"SUMMARY";#N/A,#N/A,FALSE,"CTAREP";#N/A,#N/A,FALSE,"CTBREP";#N/A,#N/A,FALSE,"PMG4ST86";#N/A,#N/A,FALSE,"TURBEFF";#N/A,#N/A,FALSE,"Condenser Performance"}</definedName>
    <definedName name="pka" hidden="1">{#N/A,#N/A,FALSE,"INPUTDATA";#N/A,#N/A,FALSE,"SUMMARY";#N/A,#N/A,FALSE,"CTAREP";#N/A,#N/A,FALSE,"CTBREP";#N/A,#N/A,FALSE,"PMG4ST86";#N/A,#N/A,FALSE,"TURBEFF";#N/A,#N/A,FALSE,"Condenser Performance"}</definedName>
    <definedName name="PL_Cable_Curitiba">#REF!</definedName>
    <definedName name="PL_Camboriu">#REF!</definedName>
    <definedName name="PL_Curitiba_MMDS">#REF!</definedName>
    <definedName name="PL_Distribuidora_Holding">#REF!</definedName>
    <definedName name="PL_Florianopolis">#REF!</definedName>
    <definedName name="PL_Foz">#REF!</definedName>
    <definedName name="PL_Rio">#REF!</definedName>
    <definedName name="PL_SP_Cable">#REF!</definedName>
    <definedName name="PL_SP_MMDS">#REF!</definedName>
    <definedName name="PL_TVA_Sul_Consolidated">#REF!</definedName>
    <definedName name="PL_TVA_Sul_Holding">#REF!</definedName>
    <definedName name="PL_vs_Prior_variance">#REF!</definedName>
    <definedName name="PL10YR">#REF!</definedName>
    <definedName name="plan">#REF!</definedName>
    <definedName name="Plant_Capacity">#REF!</definedName>
    <definedName name="Plant_Name">"SEGS VIII"</definedName>
    <definedName name="Plant_Op_Fee">#REF!</definedName>
    <definedName name="Plant_Original_Cost">#REF!</definedName>
    <definedName name="Plant_Property_Tax_Rate">#REF!</definedName>
    <definedName name="Plant_Tax">#REF!</definedName>
    <definedName name="PlantAlloc">#REF!</definedName>
    <definedName name="PlantFlare">#REF!</definedName>
    <definedName name="PlantInfo">#REF!</definedName>
    <definedName name="PlantInfoHeading">#REF!</definedName>
    <definedName name="PlantsList">#REF!</definedName>
    <definedName name="plantwrn2000._.Basic." hidden="1">{"2000 Basic",#N/A,FALSE,"Accrual Summary";"2000 Basic",#N/A,FALSE,"Accrual-Detail";"2000 Basic",#N/A,FALSE,"Production";"2000 Basic",#N/A,FALSE,"Support1";"2000 Basic",#N/A,FALSE,"Support2";"2000 Basic",#N/A,FALSE,"Cash Summary";"2000 Basic",#N/A,FALSE,"Cash-Detail";"2000 Basic",#N/A,FALSE,"Analysis";"2000 Basic",#N/A,FALSE,"VarExp";"2000 Basic",#N/A,FALSE,"O&amp;M2%Analysis";"2000 Basic",#N/A,FALSE,"Assumptions&amp;Notes";"2000 Basic",#N/A,FALSE,"Title"}</definedName>
    <definedName name="planytd">#REF!</definedName>
    <definedName name="please">#REF!</definedName>
    <definedName name="PLNChangeBase">#REF!</definedName>
    <definedName name="PLNChangeWorst">#REF!</definedName>
    <definedName name="PLUG">#REF!</definedName>
    <definedName name="plus_pmts" localSheetId="20">#REF!</definedName>
    <definedName name="plus_pmts">#REF!</definedName>
    <definedName name="PLVariance_vs_PriorYr_Variance">#REF!</definedName>
    <definedName name="pm">#REF!</definedName>
    <definedName name="PMC">#REF!</definedName>
    <definedName name="PMCCORP">#REF!</definedName>
    <definedName name="pmm" hidden="1">{"summary",#N/A,FALSE,"PCR DIRECTORY"}</definedName>
    <definedName name="pms" localSheetId="12" hidden="1">{"detail305",#N/A,FALSE,"BI-305"}</definedName>
    <definedName name="pms" localSheetId="20" hidden="1">{"detail305",#N/A,FALSE,"BI-305"}</definedName>
    <definedName name="pms" hidden="1">{"detail305",#N/A,FALSE,"BI-305"}</definedName>
    <definedName name="PMT" hidden="1">{"detail305",#N/A,FALSE,"BI-305"}</definedName>
    <definedName name="PMX" hidden="1">{"detail305",#N/A,FALSE,"BI-305"}</definedName>
    <definedName name="pnc" localSheetId="12" hidden="1">{#N/A,#N/A,FALSE,"T COST";#N/A,#N/A,FALSE,"COST_FH"}</definedName>
    <definedName name="pnc" localSheetId="20" hidden="1">{#N/A,#N/A,FALSE,"T COST";#N/A,#N/A,FALSE,"COST_FH"}</definedName>
    <definedName name="pnc" hidden="1">{#N/A,#N/A,FALSE,"T COST";#N/A,#N/A,FALSE,"COST_FH"}</definedName>
    <definedName name="po" localSheetId="12" hidden="1">{#N/A,#N/A,FALSE,"Summary";#N/A,#N/A,FALSE,"Adj to Option C";#N/A,#N/A,FALSE,"Dividend Analysis";#N/A,#N/A,FALSE,"Reserve Analysis";#N/A,#N/A,FALSE,"Depreciation";#N/A,#N/A,FALSE,"Other Tax Adj"}</definedName>
    <definedName name="po" localSheetId="20" hidden="1">{#N/A,#N/A,FALSE,"Summary";#N/A,#N/A,FALSE,"Adj to Option C";#N/A,#N/A,FALSE,"Dividend Analysis";#N/A,#N/A,FALSE,"Reserve Analysis";#N/A,#N/A,FALSE,"Depreciation";#N/A,#N/A,FALSE,"Other Tax Adj"}</definedName>
    <definedName name="po" hidden="1">{#N/A,#N/A,FALSE,"Summary";#N/A,#N/A,FALSE,"Adj to Option C";#N/A,#N/A,FALSE,"Dividend Analysis";#N/A,#N/A,FALSE,"Reserve Analysis";#N/A,#N/A,FALSE,"Depreciation";#N/A,#N/A,FALSE,"Other Tax Adj"}</definedName>
    <definedName name="POI">#REF!</definedName>
    <definedName name="poiji" localSheetId="12" hidden="1">{"Balance Sheet",#N/A,FALSE,"Balance";"Balance Sheet Details",#N/A,FALSE,"Balance"}</definedName>
    <definedName name="poiji" localSheetId="20" hidden="1">{"Balance Sheet",#N/A,FALSE,"Balance";"Balance Sheet Details",#N/A,FALSE,"Balance"}</definedName>
    <definedName name="poiji" hidden="1">{"Balance Sheet",#N/A,FALSE,"Balance";"Balance Sheet Details",#N/A,FALSE,"Balance"}</definedName>
    <definedName name="POITAB">#REF!</definedName>
    <definedName name="poiuy" localSheetId="12" hidden="1">{#N/A,#N/A,FALSE,"Aging Summary";#N/A,#N/A,FALSE,"Ratio Analysis";#N/A,#N/A,FALSE,"Test 120 Day Accts";#N/A,#N/A,FALSE,"Tickmarks"}</definedName>
    <definedName name="poiuy" localSheetId="20" hidden="1">{#N/A,#N/A,FALSE,"Aging Summary";#N/A,#N/A,FALSE,"Ratio Analysis";#N/A,#N/A,FALSE,"Test 120 Day Accts";#N/A,#N/A,FALSE,"Tickmarks"}</definedName>
    <definedName name="poiuy" hidden="1">{#N/A,#N/A,FALSE,"Aging Summary";#N/A,#N/A,FALSE,"Ratio Analysis";#N/A,#N/A,FALSE,"Test 120 Day Accts";#N/A,#N/A,FALSE,"Tickmarks"}</definedName>
    <definedName name="Pole">#REF!</definedName>
    <definedName name="Pole_Column">#REF!</definedName>
    <definedName name="Pole_Freight_Column">#REF!</definedName>
    <definedName name="Pole_Materials">#REF!</definedName>
    <definedName name="Pole_Selection">#REF!</definedName>
    <definedName name="PoleMaterials">#REF!</definedName>
    <definedName name="PoleType">#REF!</definedName>
    <definedName name="political">#REF!</definedName>
    <definedName name="PONO">#REF!</definedName>
    <definedName name="Pooling">#REF!</definedName>
    <definedName name="PosDefCor">#REF!</definedName>
    <definedName name="posdtxinc">#REF!</definedName>
    <definedName name="PosPhases">#REF!</definedName>
    <definedName name="post_fossil">#REF!</definedName>
    <definedName name="Post_PPA_a">#REF!</definedName>
    <definedName name="POWER" localSheetId="20">#REF!</definedName>
    <definedName name="POWER">#N/A</definedName>
    <definedName name="power_price" localSheetId="20">#REF!</definedName>
    <definedName name="power_price">#N/A</definedName>
    <definedName name="power_use" localSheetId="20">#REF!</definedName>
    <definedName name="power_use">#N/A</definedName>
    <definedName name="PP_Tax">#REF!</definedName>
    <definedName name="PPA">#REF!</definedName>
    <definedName name="PPA_Case">#REF!</definedName>
    <definedName name="ppa_gas2">#REF!</definedName>
    <definedName name="ppa_gasvols2">#REF!</definedName>
    <definedName name="ppa_table" localSheetId="20">#REF!</definedName>
    <definedName name="ppa_table">#REF!</definedName>
    <definedName name="PPA1_TERM">#REF!</definedName>
    <definedName name="PPA1_YR1_PCT">#REF!</definedName>
    <definedName name="PPA2_TERM">#REF!</definedName>
    <definedName name="PPA2_YR1_PCT">#REF!</definedName>
    <definedName name="PPage">#REF!</definedName>
    <definedName name="PPage1">#REF!</definedName>
    <definedName name="PPage2">#REF!</definedName>
    <definedName name="PPandE">#REF!</definedName>
    <definedName name="PPE" localSheetId="20">#REF!</definedName>
    <definedName name="PPE">#N/A</definedName>
    <definedName name="PPLT">#REF!</definedName>
    <definedName name="ppp" localSheetId="12" hidden="1">{"summary",#N/A,FALSE,"PCR DIRECTORY"}</definedName>
    <definedName name="ppp" localSheetId="20">HLOOKUP(ProjectYear,tblEnergyRate,swEnergytbl+1)</definedName>
    <definedName name="ppp" hidden="1">{"summary",#N/A,FALSE,"PCR DIRECTORY"}</definedName>
    <definedName name="pPRINT">#REF!</definedName>
    <definedName name="PPT">#REF!</definedName>
    <definedName name="PQcor">#REF!</definedName>
    <definedName name="PR">#REF!</definedName>
    <definedName name="PR_Factor" localSheetId="20">#REF!</definedName>
    <definedName name="PR_Factor">#N/A</definedName>
    <definedName name="PRADJ">#REF!</definedName>
    <definedName name="PRAT">#REF!</definedName>
    <definedName name="PRAXIS">#REF!</definedName>
    <definedName name="prb" localSheetId="12" hidden="1">{"summary",#N/A,FALSE,"PCR DIRECTORY"}</definedName>
    <definedName name="prb" localSheetId="20" hidden="1">{"summary",#N/A,FALSE,"PCR DIRECTORY"}</definedName>
    <definedName name="prb" hidden="1">{"summary",#N/A,FALSE,"PCR DIRECTORY"}</definedName>
    <definedName name="Pre_Com_Time">#REF!</definedName>
    <definedName name="Pre_Com_Time_1">#REF!</definedName>
    <definedName name="Pre_Com_Time_2">#REF!</definedName>
    <definedName name="Pre_Tax_Net_Income_ALANDCO">#REF!</definedName>
    <definedName name="PrecedentAnalysis">#REF!</definedName>
    <definedName name="PrecomFinalcom">#REF!</definedName>
    <definedName name="PrecomFinalcom_1">#REF!</definedName>
    <definedName name="PrecomFinalcom_2">#REF!</definedName>
    <definedName name="PreferredBook">#REF!</definedName>
    <definedName name="PreferredDividends">#REF!</definedName>
    <definedName name="PreferredEquity">#REF!</definedName>
    <definedName name="PreferredLiquidation">#REF!</definedName>
    <definedName name="PreferredOutstanding">#REF!</definedName>
    <definedName name="PreferredStock107">#REF!</definedName>
    <definedName name="prem_so">#REF!</definedName>
    <definedName name="Premium" localSheetId="20">#REF!</definedName>
    <definedName name="Premium">#N/A</definedName>
    <definedName name="Prep_in_2001?">#REF!</definedName>
    <definedName name="Prep_in_2002?">#REF!</definedName>
    <definedName name="PreparedBy">#REF!</definedName>
    <definedName name="Preparer">#REF!</definedName>
    <definedName name="PresentationNormalA4" localSheetId="20">#REF!</definedName>
    <definedName name="PresentationNormalA4">#N/A</definedName>
    <definedName name="PreTaxDebt">#REF!</definedName>
    <definedName name="PretaxIncome">#REF!</definedName>
    <definedName name="PretaxMargin">#REF!</definedName>
    <definedName name="Previous_Meter_Reading">#REF!</definedName>
    <definedName name="PRhandicap">#REF!</definedName>
    <definedName name="price" localSheetId="20">#REF!</definedName>
    <definedName name="PRICE">#REF!</definedName>
    <definedName name="PRICE_P10">#REF!</definedName>
    <definedName name="PRICE_P4">#REF!</definedName>
    <definedName name="PRICE_P5">#REF!</definedName>
    <definedName name="PRICE_P6">#REF!</definedName>
    <definedName name="PRICE_P7">#REF!</definedName>
    <definedName name="PRICE_P8">#REF!</definedName>
    <definedName name="PRICE_P9">#REF!</definedName>
    <definedName name="price1997">#REF!</definedName>
    <definedName name="price1998">#REF!</definedName>
    <definedName name="price1999">#REF!</definedName>
    <definedName name="price2">#REF!</definedName>
    <definedName name="price2000">#REF!</definedName>
    <definedName name="price2001">#REF!</definedName>
    <definedName name="price2002">#REF!</definedName>
    <definedName name="price2003">#REF!</definedName>
    <definedName name="price2004">#REF!</definedName>
    <definedName name="price2005">#REF!</definedName>
    <definedName name="price97">#REF!</definedName>
    <definedName name="PriceCurtailment">#REF!</definedName>
    <definedName name="PriceNameCor">#REF!</definedName>
    <definedName name="PricingDate">#REF!</definedName>
    <definedName name="Prilosec">#REF!</definedName>
    <definedName name="Prime_Contractor" localSheetId="20">#REF!</definedName>
    <definedName name="Prime_Contractor">#REF!</definedName>
    <definedName name="prime12">#REF!</definedName>
    <definedName name="Prime98">#REF!</definedName>
    <definedName name="primehrsproduce">#REF!</definedName>
    <definedName name="PRIMETIME">#REF!</definedName>
    <definedName name="PRIMEVIEW">#REF!</definedName>
    <definedName name="Principle">#REF!</definedName>
    <definedName name="PRINS">#REF!</definedName>
    <definedName name="Print" localSheetId="20">#REF!</definedName>
    <definedName name="print">#REF!</definedName>
    <definedName name="Print_1">#REF!</definedName>
    <definedName name="Print_2">#REF!</definedName>
    <definedName name="print_all" localSheetId="20">#REF!</definedName>
    <definedName name="print_all">#REF!</definedName>
    <definedName name="print_all_D_1">#REF!</definedName>
    <definedName name="_xlnm.Print_Area" localSheetId="16">'10-Dep Rates'!$A$1:$C$40</definedName>
    <definedName name="_xlnm.Print_Area" localSheetId="18">'11a-Wholesale Distribution '!$A$1:$O$210</definedName>
    <definedName name="_xlnm.Print_Area" localSheetId="17">'11-Wholesale Distribution'!$A$1:$M$99</definedName>
    <definedName name="_xlnm.Print_Area" localSheetId="19">'12 Wholesale Dist True-Up'!$A$1:$K$61</definedName>
    <definedName name="_xlnm.Print_Area" localSheetId="1">'1-Project Rev Req'!$A$1:$S$108</definedName>
    <definedName name="_xlnm.Print_Area" localSheetId="2">'2-Incentive ROE'!$A$1:$K$49</definedName>
    <definedName name="_xlnm.Print_Area" localSheetId="4">'4- Rate Base'!$A$1:$J$72</definedName>
    <definedName name="_xlnm.Print_Area" localSheetId="5">'4a-ADIT Projection'!$A$1:$J$36</definedName>
    <definedName name="_xlnm.Print_Area" localSheetId="6">'4b-ADIT Projection Proration'!$A$1:$L$61</definedName>
    <definedName name="_xlnm.Print_Area" localSheetId="7">'4c- ADIT BOY'!$A$1:$H$84</definedName>
    <definedName name="_xlnm.Print_Area" localSheetId="8">'4d- ADIT EOY'!$A$1:$H$84</definedName>
    <definedName name="_xlnm.Print_Area" localSheetId="9">'4e-ADIT True-up'!$A$1:$J$35</definedName>
    <definedName name="_xlnm.Print_Area" localSheetId="10">'4f-ADIT True-up Proration'!$A$1:$AF$61</definedName>
    <definedName name="_xlnm.Print_Area" localSheetId="11">'5-P3 Support'!$A$1:$M$92</definedName>
    <definedName name="_xlnm.Print_Area" localSheetId="12">'6-True-Up Interest'!$A$1:$Q$55</definedName>
    <definedName name="_xlnm.Print_Area" localSheetId="13">'7 - PBOP'!$A$1:$I$21</definedName>
    <definedName name="_xlnm.Print_Area" localSheetId="14">'8-Construction Loan'!$A$1:$J$104</definedName>
    <definedName name="_xlnm.Print_Area" localSheetId="0">'Attachment H'!$A$1:$K$280</definedName>
    <definedName name="_xlnm.Print_Area" localSheetId="20">#REF!</definedName>
    <definedName name="_xlnm.Print_Area">#REF!</definedName>
    <definedName name="Print_Area_MI" localSheetId="20">#REF!</definedName>
    <definedName name="PRINT_AREA_MI">#REF!</definedName>
    <definedName name="Print_Area_MI.1" localSheetId="20">#REF!</definedName>
    <definedName name="Print_Area_MI.1">#REF!</definedName>
    <definedName name="Print_Area_Reset" localSheetId="20">OFFSET(Full_Print,0,0,'GLHP Taxes'!Last_Row)</definedName>
    <definedName name="Print_Area_Reset">OFFSET(Full_Print,0,0,Last_Row)</definedName>
    <definedName name="Print_Area2">#REF!</definedName>
    <definedName name="print_assumptions">#REF!,#REF!,#REF!,#REF!</definedName>
    <definedName name="print_Avail">#REF!</definedName>
    <definedName name="Print_ESI">#REF!</definedName>
    <definedName name="print_Force_Out">#REF!</definedName>
    <definedName name="Print_functionality">#REF!</definedName>
    <definedName name="Print_Macro__p">#REF!</definedName>
    <definedName name="Print_Rank">#REF!</definedName>
    <definedName name="print_sch" localSheetId="20">#REF!</definedName>
    <definedName name="print_sch">#REF!</definedName>
    <definedName name="Print_Summary">#REF!</definedName>
    <definedName name="_xlnm.Print_Titles" localSheetId="5">'4a-ADIT Projection'!$5:$6</definedName>
    <definedName name="_xlnm.Print_Titles" localSheetId="6">'4b-ADIT Projection Proration'!$6:$7</definedName>
    <definedName name="_xlnm.Print_Titles" localSheetId="9">'4e-ADIT True-up'!$5:$6</definedName>
    <definedName name="_xlnm.Print_Titles" localSheetId="10">'4f-ADIT True-up Proration'!$6:$7</definedName>
    <definedName name="_xlnm.Print_Titles" localSheetId="12">#N/A</definedName>
    <definedName name="_xlnm.Print_Titles" localSheetId="20">#REF!,#REF!</definedName>
    <definedName name="_xlnm.Print_Titles">#N/A</definedName>
    <definedName name="PRINT_TITLES_MI" localSheetId="20">#REF!</definedName>
    <definedName name="Print_Titles_MI">#REF!,#REF!</definedName>
    <definedName name="Print1" localSheetId="20">#REF!</definedName>
    <definedName name="Print1">#REF!</definedName>
    <definedName name="print2">#REF!</definedName>
    <definedName name="Print3" localSheetId="20">#REF!</definedName>
    <definedName name="Print3">#REF!</definedName>
    <definedName name="Print4" localSheetId="20">#REF!</definedName>
    <definedName name="Print4">#REF!</definedName>
    <definedName name="Print5">#REF!</definedName>
    <definedName name="PrintAll">#REF!</definedName>
    <definedName name="PrintArea">#REF!</definedName>
    <definedName name="PrintareaDec">#REF!,#REF!,#REF!</definedName>
    <definedName name="PRINTC">#REF!</definedName>
    <definedName name="PRINTFILE" localSheetId="20">#REF!</definedName>
    <definedName name="PRINTFILE">#REF!</definedName>
    <definedName name="printfpli">#REF!,#REF!,#REF!</definedName>
    <definedName name="PrintPreview">#REF!</definedName>
    <definedName name="PrintRanking">#REF!</definedName>
    <definedName name="PrintRankingCommand">#REF!</definedName>
    <definedName name="printsum">#REF!</definedName>
    <definedName name="PrintSurveyDetail">#REF!</definedName>
    <definedName name="PrintSurveyDetailCommand">#REF!</definedName>
    <definedName name="PRIOR">" 5"</definedName>
    <definedName name="PRIOR_YEAR_DATE">#REF!</definedName>
    <definedName name="Prior_Year_End">#REF!</definedName>
    <definedName name="PRIOR_YEAR_X">#REF!</definedName>
    <definedName name="PriorActFor">#REF!</definedName>
    <definedName name="Prj_Output" localSheetId="20">#REF!</definedName>
    <definedName name="Prj_Output">#REF!</definedName>
    <definedName name="Prj_Revision" localSheetId="20">#REF!</definedName>
    <definedName name="Prj_Revision">#REF!</definedName>
    <definedName name="prj_start" localSheetId="20">#REF!</definedName>
    <definedName name="prj_start">#REF!</definedName>
    <definedName name="prj_term" localSheetId="20">#REF!</definedName>
    <definedName name="prj_term">#REF!</definedName>
    <definedName name="Pro_Rata_Factor" localSheetId="20">#REF!</definedName>
    <definedName name="Pro_Rata_Factor">#N/A</definedName>
    <definedName name="ProbabilityAssignment">#REF!</definedName>
    <definedName name="Producer_Database">#REF!</definedName>
    <definedName name="PRODUCERS">#REF!</definedName>
    <definedName name="Production_Gals_Butane">#REF!</definedName>
    <definedName name="Production_Gals_Ethane">#REF!</definedName>
    <definedName name="Production_Gals_Pentanes">#REF!</definedName>
    <definedName name="Production_Gals_Propane">#REF!</definedName>
    <definedName name="ProductionMonth">#REF!</definedName>
    <definedName name="Profile">#REF!</definedName>
    <definedName name="PROFIT">#REF!</definedName>
    <definedName name="Proforma">#REF!</definedName>
    <definedName name="proformadebt">#REF!</definedName>
    <definedName name="PROG1">#REF!</definedName>
    <definedName name="PROG1B">#REF!</definedName>
    <definedName name="PROG2">#REF!</definedName>
    <definedName name="PROG3">#REF!</definedName>
    <definedName name="PROG3B">#REF!</definedName>
    <definedName name="PROGRAMCOST">#REF!</definedName>
    <definedName name="PROGRAMGROWTH">#REF!</definedName>
    <definedName name="PROGRAMHOUR">#REF!</definedName>
    <definedName name="programhoursaired">#REF!</definedName>
    <definedName name="PROGRAMSUM">#REF!</definedName>
    <definedName name="ProgViews">#REF!</definedName>
    <definedName name="ProImportExport.ImportFile">#N/A</definedName>
    <definedName name="ProImportExport.SaveNewFile">#N/A</definedName>
    <definedName name="proj">#REF!</definedName>
    <definedName name="Proj_Capacity">#REF!</definedName>
    <definedName name="proj_daily_pk_vols">#REF!</definedName>
    <definedName name="proj_fuel_price">#REF!</definedName>
    <definedName name="proj_fuel_vol">#REF!</definedName>
    <definedName name="PROJ_WOTextLen" localSheetId="20">#REF!</definedName>
    <definedName name="PROJ_WOTextLen">#REF!</definedName>
    <definedName name="project">#REF!</definedName>
    <definedName name="Project_Capacity">#REF!</definedName>
    <definedName name="Project_Capactiy">#REF!</definedName>
    <definedName name="Project_Cost__All_In___000" localSheetId="20">#REF!</definedName>
    <definedName name="Project_Cost__All_In___000">#N/A</definedName>
    <definedName name="Project_Name" localSheetId="20">#REF!</definedName>
    <definedName name="Project_Name">#N/A</definedName>
    <definedName name="Project_Scenario">#REF!</definedName>
    <definedName name="Project_Scenario1">#REF!</definedName>
    <definedName name="Project_Scenario2">#REF!</definedName>
    <definedName name="Project_Type_Desc_2">#REF!</definedName>
    <definedName name="project1">#REF!</definedName>
    <definedName name="ProjectDefaults">#REF!</definedName>
    <definedName name="ProjectEndYr">#REF!</definedName>
    <definedName name="projection" localSheetId="20">#REF!</definedName>
    <definedName name="Projection">#REF!</definedName>
    <definedName name="Projections">#REF!</definedName>
    <definedName name="ProjectName" localSheetId="20">#REF!</definedName>
    <definedName name="ProjectName">#REF!</definedName>
    <definedName name="projects">#REF!</definedName>
    <definedName name="ProjectScenario">#REF!</definedName>
    <definedName name="ProjectTitle">#REF!</definedName>
    <definedName name="ProjIDList" localSheetId="20">#REF!</definedName>
    <definedName name="ProjIDList">#REF!</definedName>
    <definedName name="ProjSuptGrph06">#REF!</definedName>
    <definedName name="ProjTerm">#REF!</definedName>
    <definedName name="ProjTI2006">#REF!</definedName>
    <definedName name="ProjTI2007">#REF!</definedName>
    <definedName name="ProjTI2008">#REF!</definedName>
    <definedName name="ProjTI2009">#REF!</definedName>
    <definedName name="Promote_Fee">#REF!</definedName>
    <definedName name="PROPANE" localSheetId="20">#REF!</definedName>
    <definedName name="PROPANE">#REF!</definedName>
    <definedName name="PropBroadratin">#REF!</definedName>
    <definedName name="PropertyGroupName">#REF!</definedName>
    <definedName name="PropertyUnitName">#REF!</definedName>
    <definedName name="PROPNUM">#REF!</definedName>
    <definedName name="Proposed" localSheetId="12" hidden="1">{#N/A,#N/A,TRUE,"TOTAL DISTRIBUTION";#N/A,#N/A,TRUE,"SOUTH";#N/A,#N/A,TRUE,"NORTHEAST";#N/A,#N/A,TRUE,"WEST"}</definedName>
    <definedName name="Proposed" localSheetId="20" hidden="1">{#N/A,#N/A,TRUE,"TOTAL DISTRIBUTION";#N/A,#N/A,TRUE,"SOUTH";#N/A,#N/A,TRUE,"NORTHEAST";#N/A,#N/A,TRUE,"WEST"}</definedName>
    <definedName name="Proposed" hidden="1">{#N/A,#N/A,TRUE,"TOTAL DISTRIBUTION";#N/A,#N/A,TRUE,"SOUTH";#N/A,#N/A,TRUE,"NORTHEAST";#N/A,#N/A,TRUE,"WEST"}</definedName>
    <definedName name="PROSPECT">#REF!</definedName>
    <definedName name="protected_sheet_password" localSheetId="20">#REF!</definedName>
    <definedName name="protected_sheet_password">#REF!</definedName>
    <definedName name="PROV">#REF!</definedName>
    <definedName name="Provision" localSheetId="20" hidden="1">#REF!</definedName>
    <definedName name="Provision" hidden="1">#REF!</definedName>
    <definedName name="ProvisionCase">#REF!</definedName>
    <definedName name="PRTAX">#REF!</definedName>
    <definedName name="PRTCOMP">#REF!</definedName>
    <definedName name="PRTFIN">#REF!</definedName>
    <definedName name="PRTOH">#REF!</definedName>
    <definedName name="PRTOHB">#REF!</definedName>
    <definedName name="PRTOTHER">#REF!</definedName>
    <definedName name="PRTOTHERB">#REF!</definedName>
    <definedName name="PRTP_L">#REF!</definedName>
    <definedName name="prtrecon">#REF!,#REF!,#REF!,#REF!</definedName>
    <definedName name="PRTSAL">#REF!</definedName>
    <definedName name="prys" localSheetId="12" hidden="1">table_inspection</definedName>
    <definedName name="prys" localSheetId="20" hidden="1">table_inspection</definedName>
    <definedName name="prys" hidden="1">table_inspection</definedName>
    <definedName name="ps">#REF!</definedName>
    <definedName name="PSCo_COS" localSheetId="20">#REF!</definedName>
    <definedName name="PSCo_COS">#REF!</definedName>
    <definedName name="PSL1_1">#REF!</definedName>
    <definedName name="PSL1_2">#REF!</definedName>
    <definedName name="PSL2_1">#REF!</definedName>
    <definedName name="PSL2_2">#REF!</definedName>
    <definedName name="PSLC_1">#REF!</definedName>
    <definedName name="PSLC_2">#REF!</definedName>
    <definedName name="PSLJ8LG">#N/A</definedName>
    <definedName name="psnh1">#REF!</definedName>
    <definedName name="psnh2">#REF!</definedName>
    <definedName name="psnhcoc">#REF!</definedName>
    <definedName name="PSNHCOC2">#REF!</definedName>
    <definedName name="PSOKI6">#N/A</definedName>
    <definedName name="PTAX">#REF!</definedName>
    <definedName name="ptax00">#REF!</definedName>
    <definedName name="ptax01">#REF!</definedName>
    <definedName name="PTAX94">#REF!</definedName>
    <definedName name="PTAX96">#REF!</definedName>
    <definedName name="PTAX97">#REF!</definedName>
    <definedName name="ptax98">#REF!</definedName>
    <definedName name="ptax99">#REF!</definedName>
    <definedName name="PTC_Switch">#REF!</definedName>
    <definedName name="PTCD">#REF!</definedName>
    <definedName name="ptcdebtyr1" localSheetId="20">#REF!</definedName>
    <definedName name="ptcdebtyr1">#REF!</definedName>
    <definedName name="ptcdebtyr10" localSheetId="20">#REF!</definedName>
    <definedName name="ptcdebtyr10">#REF!</definedName>
    <definedName name="ptcdebtyr11" localSheetId="20">#REF!</definedName>
    <definedName name="ptcdebtyr11">#REF!</definedName>
    <definedName name="ptcdebtyr12">#REF!</definedName>
    <definedName name="ptcdebtyr13">#REF!</definedName>
    <definedName name="ptcdebtyr14">#REF!</definedName>
    <definedName name="ptcdebtyr15">#REF!</definedName>
    <definedName name="ptcdebtyr16">#REF!</definedName>
    <definedName name="ptcdebtyr17">#REF!</definedName>
    <definedName name="ptcdebtyr18">#REF!</definedName>
    <definedName name="ptcdebtyr19">#REF!</definedName>
    <definedName name="ptcdebtyr2">#REF!</definedName>
    <definedName name="ptcdebtyr20">#REF!</definedName>
    <definedName name="ptcdebtyr21">#REF!</definedName>
    <definedName name="ptcdebtyr3">#REF!</definedName>
    <definedName name="ptcdebtyr4">#REF!</definedName>
    <definedName name="ptcdebtyr5">#REF!</definedName>
    <definedName name="ptcdebtyr6">#REF!</definedName>
    <definedName name="ptcdebtyr7">#REF!</definedName>
    <definedName name="ptcdebtyr8">#REF!</definedName>
    <definedName name="ptcdebtyr9">#REF!</definedName>
    <definedName name="PTCexpire">#REF!</definedName>
    <definedName name="PTFAlloc">#REF!</definedName>
    <definedName name="PTN3_1">#REF!</definedName>
    <definedName name="PTN3_2">#REF!</definedName>
    <definedName name="PTN4_1">#REF!</definedName>
    <definedName name="PTN4_2">#REF!</definedName>
    <definedName name="PTNC_1">#REF!</definedName>
    <definedName name="PTNC_2">#REF!</definedName>
    <definedName name="PtnrType">#REF!</definedName>
    <definedName name="PTP95_Cost_Mw_Month">#REF!</definedName>
    <definedName name="PTP95_Cost_Mwh">#REF!</definedName>
    <definedName name="PTP96_Cost_Mw_Month">#REF!</definedName>
    <definedName name="PTP96_Cost_Mwh_Month">#REF!</definedName>
    <definedName name="pttest">#REF!</definedName>
    <definedName name="PUB">#REF!</definedName>
    <definedName name="purchase">#REF!</definedName>
    <definedName name="purchase?">#REF!</definedName>
    <definedName name="Purchase_Price">#REF!</definedName>
    <definedName name="Purchase_Price_Plant">#REF!</definedName>
    <definedName name="PURE">#REF!</definedName>
    <definedName name="PUREC">#REF!</definedName>
    <definedName name="Purpose">#REF!</definedName>
    <definedName name="PURPWR">#REF!</definedName>
    <definedName name="PURSVC">#REF!</definedName>
    <definedName name="pv">#REF!</definedName>
    <definedName name="PV_Delta">#REF!</definedName>
    <definedName name="PXAG">#REF!</definedName>
    <definedName name="PXAG_561">#REF!</definedName>
    <definedName name="PXAG_EAI">#REF!</definedName>
    <definedName name="PXAG_EGSI">#REF!</definedName>
    <definedName name="PXAG_ELI">#REF!</definedName>
    <definedName name="PXAG_EMI">#REF!</definedName>
    <definedName name="PXAG_ENOI">#REF!</definedName>
    <definedName name="PXAGBAD">#REF!</definedName>
    <definedName name="py_cent" localSheetId="20">#REF!</definedName>
    <definedName name="py_cent">#REF!</definedName>
    <definedName name="py_clint" localSheetId="20">#REF!</definedName>
    <definedName name="py_clint">#REF!</definedName>
    <definedName name="py_eec" localSheetId="20">#REF!</definedName>
    <definedName name="py_eec">#REF!</definedName>
    <definedName name="py_ei">#REF!</definedName>
    <definedName name="py_engl">#REF!</definedName>
    <definedName name="py_epc">#REF!</definedName>
    <definedName name="py_esc">#REF!</definedName>
    <definedName name="PY_Hours">#REF!</definedName>
    <definedName name="PYTX">#REF!</definedName>
    <definedName name="PZ_GAS">#REF!</definedName>
    <definedName name="PZ_HEAT">#REF!</definedName>
    <definedName name="PZ_PRINT">#REF!</definedName>
    <definedName name="q" localSheetId="12" hidden="1">{"MATALL",#N/A,FALSE,"Sheet4";"matclass",#N/A,FALSE,"Sheet4"}</definedName>
    <definedName name="q" localSheetId="20">#REF!</definedName>
    <definedName name="q" hidden="1">{"MATALL",#N/A,FALSE,"Sheet4";"matclass",#N/A,FALSE,"Sheet4"}</definedName>
    <definedName name="q_1" localSheetId="12" hidden="1">{#N/A,#N/A,FALSE,"BS_ESG ";#N/A,#N/A,FALSE,"P&amp;L_ESG"}</definedName>
    <definedName name="q_1" localSheetId="20" hidden="1">{#N/A,#N/A,FALSE,"BS_ESG ";#N/A,#N/A,FALSE,"P&amp;L_ESG"}</definedName>
    <definedName name="q_1" hidden="1">{#N/A,#N/A,FALSE,"BS_ESG ";#N/A,#N/A,FALSE,"P&amp;L_ESG"}</definedName>
    <definedName name="q_2" localSheetId="12" hidden="1">{#N/A,#N/A,FALSE,"BS_ESG ";#N/A,#N/A,FALSE,"P&amp;L_ESG"}</definedName>
    <definedName name="q_2" localSheetId="20" hidden="1">{#N/A,#N/A,FALSE,"BS_ESG ";#N/A,#N/A,FALSE,"P&amp;L_ESG"}</definedName>
    <definedName name="q_2" hidden="1">{#N/A,#N/A,FALSE,"BS_ESG ";#N/A,#N/A,FALSE,"P&amp;L_ESG"}</definedName>
    <definedName name="q_3" localSheetId="12" hidden="1">{#N/A,#N/A,FALSE,"BS_ESG ";#N/A,#N/A,FALSE,"P&amp;L_ESG"}</definedName>
    <definedName name="q_3" localSheetId="20" hidden="1">{#N/A,#N/A,FALSE,"BS_ESG ";#N/A,#N/A,FALSE,"P&amp;L_ESG"}</definedName>
    <definedName name="q_3" hidden="1">{#N/A,#N/A,FALSE,"BS_ESG ";#N/A,#N/A,FALSE,"P&amp;L_ESG"}</definedName>
    <definedName name="q_4" localSheetId="12" hidden="1">{#N/A,#N/A,FALSE,"BS_ESG ";#N/A,#N/A,FALSE,"P&amp;L_ESG"}</definedName>
    <definedName name="q_4" localSheetId="20" hidden="1">{#N/A,#N/A,FALSE,"BS_ESG ";#N/A,#N/A,FALSE,"P&amp;L_ESG"}</definedName>
    <definedName name="q_4" hidden="1">{#N/A,#N/A,FALSE,"BS_ESG ";#N/A,#N/A,FALSE,"P&amp;L_ESG"}</definedName>
    <definedName name="q_5" localSheetId="12" hidden="1">{#N/A,#N/A,FALSE,"BS_ESG ";#N/A,#N/A,FALSE,"P&amp;L_ESG"}</definedName>
    <definedName name="q_5" localSheetId="20" hidden="1">{#N/A,#N/A,FALSE,"BS_ESG ";#N/A,#N/A,FALSE,"P&amp;L_ESG"}</definedName>
    <definedName name="q_5" hidden="1">{#N/A,#N/A,FALSE,"BS_ESG ";#N/A,#N/A,FALSE,"P&amp;L_ESG"}</definedName>
    <definedName name="Q_EPS_Table">#REF!</definedName>
    <definedName name="q_MTEP06_App_AB_Facility" localSheetId="20">#REF!</definedName>
    <definedName name="q_MTEP06_App_AB_Facility">#REF!</definedName>
    <definedName name="q_MTEP06_App_AB_Projects" localSheetId="20">#REF!</definedName>
    <definedName name="q_MTEP06_App_AB_Projects">#REF!</definedName>
    <definedName name="Q_NQFund">#REF!</definedName>
    <definedName name="Q299_vs_Q298">#REF!</definedName>
    <definedName name="Q2Fcst" localSheetId="12" hidden="1">{#N/A,#N/A,FALSE,"TOTFINAL";#N/A,#N/A,FALSE,"FINPLAN";#N/A,#N/A,FALSE,"TOTMOTADJ";#N/A,#N/A,FALSE,"tieEQ";#N/A,#N/A,FALSE,"G";#N/A,#N/A,FALSE,"ELIMS";#N/A,#N/A,FALSE,"NEXTEL ADJ";#N/A,#N/A,FALSE,"MIMS";#N/A,#N/A,FALSE,"LMPS";#N/A,#N/A,FALSE,"CNSS";#N/A,#N/A,FALSE,"CSS";#N/A,#N/A,FALSE,"MCG";#N/A,#N/A,FALSE,"AECS";#N/A,#N/A,FALSE,"SPS";#N/A,#N/A,FALSE,"CORP"}</definedName>
    <definedName name="Q2Fcst" localSheetId="20" hidden="1">{#N/A,#N/A,FALSE,"TOTFINAL";#N/A,#N/A,FALSE,"FINPLAN";#N/A,#N/A,FALSE,"TOTMOTADJ";#N/A,#N/A,FALSE,"tieEQ";#N/A,#N/A,FALSE,"G";#N/A,#N/A,FALSE,"ELIMS";#N/A,#N/A,FALSE,"NEXTEL ADJ";#N/A,#N/A,FALSE,"MIMS";#N/A,#N/A,FALSE,"LMPS";#N/A,#N/A,FALSE,"CNSS";#N/A,#N/A,FALSE,"CSS";#N/A,#N/A,FALSE,"MCG";#N/A,#N/A,FALSE,"AECS";#N/A,#N/A,FALSE,"SPS";#N/A,#N/A,FALSE,"CORP"}</definedName>
    <definedName name="Q2Fcst" hidden="1">{#N/A,#N/A,FALSE,"TOTFINAL";#N/A,#N/A,FALSE,"FINPLAN";#N/A,#N/A,FALSE,"TOTMOTADJ";#N/A,#N/A,FALSE,"tieEQ";#N/A,#N/A,FALSE,"G";#N/A,#N/A,FALSE,"ELIMS";#N/A,#N/A,FALSE,"NEXTEL ADJ";#N/A,#N/A,FALSE,"MIMS";#N/A,#N/A,FALSE,"LMPS";#N/A,#N/A,FALSE,"CNSS";#N/A,#N/A,FALSE,"CSS";#N/A,#N/A,FALSE,"MCG";#N/A,#N/A,FALSE,"AECS";#N/A,#N/A,FALSE,"SPS";#N/A,#N/A,FALSE,"CORP"}</definedName>
    <definedName name="QAMT">#REF!</definedName>
    <definedName name="QAMT1">#REF!</definedName>
    <definedName name="QAMT2">#REF!</definedName>
    <definedName name="QAMT3">#REF!</definedName>
    <definedName name="QCALC">#REF!</definedName>
    <definedName name="qerg">#REF!</definedName>
    <definedName name="qerw" localSheetId="12"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qerw" localSheetId="20"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qerw"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QEstimate">#REF!</definedName>
    <definedName name="QProvision">#REF!</definedName>
    <definedName name="qq" localSheetId="12" hidden="1">{#N/A,#N/A,FALSE,"BS_ESG ";#N/A,#N/A,FALSE,"P&amp;L_ESG"}</definedName>
    <definedName name="qq" localSheetId="20" hidden="1">{#N/A,#N/A,FALSE,"BS_ESG ";#N/A,#N/A,FALSE,"P&amp;L_ESG"}</definedName>
    <definedName name="qq" hidden="1">{#N/A,#N/A,FALSE,"BS_ESG ";#N/A,#N/A,FALSE,"P&amp;L_ESG"}</definedName>
    <definedName name="QR" localSheetId="12" hidden="1">{#N/A,#N/A,FALSE,"Cover";#N/A,#N/A,FALSE,"Comments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name="QR" localSheetId="20" hidden="1">{#N/A,#N/A,FALSE,"Cover";#N/A,#N/A,FALSE,"Comments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name="QR" hidden="1">{#N/A,#N/A,FALSE,"Cover";#N/A,#N/A,FALSE,"Comments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name="qre" localSheetId="12"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qre" localSheetId="20"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qre"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qry9_prelim_export">#REF!</definedName>
    <definedName name="qrySDP">#REF!</definedName>
    <definedName name="QSE">#REF!</definedName>
    <definedName name="QSESF">#REF!</definedName>
    <definedName name="QTAXCALC">#REF!</definedName>
    <definedName name="QTAXTI">#REF!</definedName>
    <definedName name="QTI">#REF!</definedName>
    <definedName name="Qtr">91.25</definedName>
    <definedName name="Qtr_PnL">#REF!</definedName>
    <definedName name="Qtr_Segment">#REF!</definedName>
    <definedName name="qtrn2">#REF!</definedName>
    <definedName name="Qty">#REF!</definedName>
    <definedName name="Qty_Cost_Select" localSheetId="20">#REF!</definedName>
    <definedName name="Qty_Cost_Select">#REF!</definedName>
    <definedName name="QUALTEC">#REF!</definedName>
    <definedName name="QUALTEC_QUALITY_SERVICES__INC.">#REF!</definedName>
    <definedName name="Quantities">#REF!</definedName>
    <definedName name="quarter">#REF!</definedName>
    <definedName name="Quarter_Segment">#REF!</definedName>
    <definedName name="Quarter_Table">#REF!</definedName>
    <definedName name="QUARTERLY">#REF!</definedName>
    <definedName name="Quarterly.Margin.Analysis">#REF!</definedName>
    <definedName name="QuarterlyDividend">#REF!</definedName>
    <definedName name="Quarters">#REF!</definedName>
    <definedName name="query">#REF!</definedName>
    <definedName name="Query_Module_Project_List_Export">#REF!</definedName>
    <definedName name="Query2">#REF!</definedName>
    <definedName name="queryp1" localSheetId="20">#REF!</definedName>
    <definedName name="queryp1">#REF!</definedName>
    <definedName name="questions">#REF!</definedName>
    <definedName name="QuickRatio">#REF!</definedName>
    <definedName name="qutlysubs">#REF!</definedName>
    <definedName name="qwe" localSheetId="12"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qwe" localSheetId="20"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qwe"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qweoiruqoewiruqpowieurq" hidden="1">{0;5;10;5;10;13;13;13;8;5;5;10;14;13;13;13;13;5;10;14;13;5;10;1;2;24}</definedName>
    <definedName name="r.ref" localSheetId="20">#REF!</definedName>
    <definedName name="r.ref">#N/A</definedName>
    <definedName name="r_printfunction">#REF!</definedName>
    <definedName name="RA">#REF!</definedName>
    <definedName name="radiototals">#REF!</definedName>
    <definedName name="RandD">#REF!</definedName>
    <definedName name="range">#REF!</definedName>
    <definedName name="Rank_1">#REF!</definedName>
    <definedName name="Rank_10">#REF!</definedName>
    <definedName name="Rank_11">#REF!</definedName>
    <definedName name="Rank_2">#REF!</definedName>
    <definedName name="Rank_3">#REF!</definedName>
    <definedName name="Rank_4">#REF!</definedName>
    <definedName name="Rank_5">#REF!</definedName>
    <definedName name="Rank_6">#REF!</definedName>
    <definedName name="Rank_7">#REF!</definedName>
    <definedName name="Rank_8">#REF!</definedName>
    <definedName name="Rank_9">#REF!</definedName>
    <definedName name="rankaudience">#REF!</definedName>
    <definedName name="rankclearance">#REF!</definedName>
    <definedName name="rankfcc">#REF!</definedName>
    <definedName name="ranking">#REF!</definedName>
    <definedName name="Rankings">#REF!</definedName>
    <definedName name="RANKPRINT">#REF!</definedName>
    <definedName name="Rate">"1,2,3"</definedName>
    <definedName name="Rate_Case_Years">#REF!</definedName>
    <definedName name="Rate_CSW">#REF!</definedName>
    <definedName name="Rate_Reduction" localSheetId="20">#REF!</definedName>
    <definedName name="Rate_Reduction">#N/A</definedName>
    <definedName name="Rate_Reduction_Yearly_Amount" localSheetId="20">#REF!</definedName>
    <definedName name="Rate_Reduction_Yearly_Amount">#N/A</definedName>
    <definedName name="rate_schedule">#REF!</definedName>
    <definedName name="Rated" localSheetId="20">#REF!</definedName>
    <definedName name="Rated">#N/A</definedName>
    <definedName name="ratingsbroadcable">#REF!</definedName>
    <definedName name="RatingsChart">#REF!</definedName>
    <definedName name="RatingsChrt">#REF!</definedName>
    <definedName name="ratingsdaybroadcable">#REF!</definedName>
    <definedName name="RATINGSHARE">#REF!</definedName>
    <definedName name="ratingsharesum">#REF!</definedName>
    <definedName name="RATINGSHARESUMMARY">#REF!</definedName>
    <definedName name="RATINGSNETWORKNEWS">#REF!</definedName>
    <definedName name="RATINGSNETWORKS">#REF!</definedName>
    <definedName name="ratingsprime">#REF!</definedName>
    <definedName name="RATINGSPRIMENOV">#REF!</definedName>
    <definedName name="RATINGSSEASON">#REF!</definedName>
    <definedName name="ratingssummary">#REF!</definedName>
    <definedName name="Ratio">#REF!</definedName>
    <definedName name="Ratio_Analysis" localSheetId="20">#REF!</definedName>
    <definedName name="Ratio_Analysis">#N/A</definedName>
    <definedName name="RawMtrlInfl" localSheetId="20">#REF!</definedName>
    <definedName name="RawMtrlInfl">#N/A</definedName>
    <definedName name="RBN" localSheetId="20">#REF!</definedName>
    <definedName name="RBN">#REF!</definedName>
    <definedName name="RBU" localSheetId="20">#REF!</definedName>
    <definedName name="RBU">#REF!</definedName>
    <definedName name="Rd_Access_Lngth_TO" localSheetId="20">#REF!</definedName>
    <definedName name="Rd_Access_Lngth_TO">#REF!</definedName>
    <definedName name="Rd_Access_Width">#REF!</definedName>
    <definedName name="Rd_Access_Width_Restore">#REF!</definedName>
    <definedName name="Rd_Blasting">#REF!</definedName>
    <definedName name="Rd_Other_Lngth_TO">#REF!</definedName>
    <definedName name="Rd_Other_Width">#REF!</definedName>
    <definedName name="RD_PALLIATIVE">#REF!</definedName>
    <definedName name="Rd_PullOut_TO" localSheetId="20">#REF!</definedName>
    <definedName name="Rd_PullOut_TO">#REF!</definedName>
    <definedName name="Rd_Service_Lngth_TO" localSheetId="20">#REF!</definedName>
    <definedName name="Rd_Service_Lngth_TO">#REF!</definedName>
    <definedName name="Rd_Service_Width" localSheetId="20">#REF!</definedName>
    <definedName name="Rd_Service_Width">#REF!</definedName>
    <definedName name="Rd_Turnarounds_TO">#REF!</definedName>
    <definedName name="RD_WIDTHS">#REF!</definedName>
    <definedName name="RDVers">"2.10a"</definedName>
    <definedName name="Re">#REF!</definedName>
    <definedName name="read" localSheetId="12" hidden="1">{#N/A,#N/A,FALSE,"Hastax"}</definedName>
    <definedName name="read" localSheetId="20" hidden="1">{#N/A,#N/A,FALSE,"Hastax"}</definedName>
    <definedName name="read" hidden="1">{#N/A,#N/A,FALSE,"Hastax"}</definedName>
    <definedName name="Reading_Date">#REF!</definedName>
    <definedName name="RealizationPerGalDenbEthane">#REF!</definedName>
    <definedName name="RealizationPerGalDenbIsoButane">#REF!</definedName>
    <definedName name="RealizationPerGalDenbMethane">#REF!</definedName>
    <definedName name="RealizationPerGalDenbNorButane">#REF!</definedName>
    <definedName name="RealizationPerGalDenbPentanes">#REF!</definedName>
    <definedName name="RealizationPerGalDenbPropane">#REF!</definedName>
    <definedName name="RealizationPerGallonEthane">#REF!</definedName>
    <definedName name="RealizationPerGallonIsoButane">#REF!</definedName>
    <definedName name="RealizationPerGallonMethane">#REF!</definedName>
    <definedName name="RealizationPerGallonNormalButane">#REF!</definedName>
    <definedName name="RealizationPerGallonPentanesPlus">#REF!</definedName>
    <definedName name="RealizationPerGallonPropane">#REF!</definedName>
    <definedName name="RealizationPerGalXTXEthane">#REF!</definedName>
    <definedName name="RealizationPerGalXTXIsoButane">#REF!</definedName>
    <definedName name="RealizationPerGalXTXMethane">#REF!</definedName>
    <definedName name="RealizationPerGalXTXNormalButane">#REF!</definedName>
    <definedName name="RealizationPerGalXTXPentanesPlus">#REF!</definedName>
    <definedName name="RealizationPerGalXTXPropane">#REF!</definedName>
    <definedName name="rebecca">#REF!</definedName>
    <definedName name="rebecca2">#REF!</definedName>
    <definedName name="rebecca3">#REF!</definedName>
    <definedName name="rebecca4">#REF!</definedName>
    <definedName name="rebecca5">#REF!</definedName>
    <definedName name="rebecca6">#REF!</definedName>
    <definedName name="REC">#REF!</definedName>
    <definedName name="RECAP" localSheetId="20">#REF!</definedName>
    <definedName name="RECAP">#REF!</definedName>
    <definedName name="Reclass_Codes">#REF!</definedName>
    <definedName name="reclass_debt">#REF!</definedName>
    <definedName name="RECON">#REF!</definedName>
    <definedName name="reconciliation">#REF!</definedName>
    <definedName name="Reconciliation_Sheet">#REF!</definedName>
    <definedName name="Record1">#REF!</definedName>
    <definedName name="_xlnm.Recorder" localSheetId="20">#REF!</definedName>
    <definedName name="_xlnm.Recorder">#REF!</definedName>
    <definedName name="recur_exp" localSheetId="20">#REF!</definedName>
    <definedName name="recur_exp">#N/A</definedName>
    <definedName name="Redeem_MI">#REF!</definedName>
    <definedName name="RedemptionPayment">#REF!</definedName>
    <definedName name="ref">#REF!</definedName>
    <definedName name="Ref_Plants">#REF!</definedName>
    <definedName name="refco">#REF!</definedName>
    <definedName name="reference" localSheetId="12"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reference" localSheetId="20"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reference"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refin">LEFT(#REF!)="Y"</definedName>
    <definedName name="Refinanced_Debt_Rate" localSheetId="20">#REF!</definedName>
    <definedName name="Refinanced_Debt_Rate">#N/A</definedName>
    <definedName name="RefreshSet">#REF!</definedName>
    <definedName name="Region">#REF!</definedName>
    <definedName name="Regulatory_RoR">#REF!</definedName>
    <definedName name="RELIABILITY" localSheetId="20">#REF!</definedName>
    <definedName name="RELIABILITY">#N/A</definedName>
    <definedName name="Rem">#REF!</definedName>
    <definedName name="RemAnnual">#REF!</definedName>
    <definedName name="RemittanceGoforth">#REF!</definedName>
    <definedName name="RemittanceNumber">#REF!</definedName>
    <definedName name="rename" localSheetId="12" hidden="1">{#N/A,#N/A,FALSE,"Aging Summary";#N/A,#N/A,FALSE,"Ratio Analysis";#N/A,#N/A,FALSE,"Test 120 Day Accts";#N/A,#N/A,FALSE,"Tickmarks"}</definedName>
    <definedName name="rename" localSheetId="20" hidden="1">{#N/A,#N/A,FALSE,"Aging Summary";#N/A,#N/A,FALSE,"Ratio Analysis";#N/A,#N/A,FALSE,"Test 120 Day Accts";#N/A,#N/A,FALSE,"Tickmarks"}</definedName>
    <definedName name="rename" hidden="1">{#N/A,#N/A,FALSE,"Aging Summary";#N/A,#N/A,FALSE,"Ratio Analysis";#N/A,#N/A,FALSE,"Test 120 Day Accts";#N/A,#N/A,FALSE,"Tickmarks"}</definedName>
    <definedName name="RENT">#REF!</definedName>
    <definedName name="Rent_and_Taxes">#REF!</definedName>
    <definedName name="rep">#REF!,#REF!,#REF!,#REF!</definedName>
    <definedName name="RepAll">#REF!</definedName>
    <definedName name="RepAllFormat">#REF!</definedName>
    <definedName name="RepAllHead">#REF!</definedName>
    <definedName name="Repay_Debt">#REF!</definedName>
    <definedName name="RepData">#REF!</definedName>
    <definedName name="RepDataFormat">#REF!</definedName>
    <definedName name="RepDataMoney1">#REF!</definedName>
    <definedName name="RepDataMoney2">#REF!</definedName>
    <definedName name="RepDataMoney3">#REF!</definedName>
    <definedName name="RepDataMoney4">#REF!</definedName>
    <definedName name="RepDataPercent1">#REF!</definedName>
    <definedName name="RepDataPercent2">#REF!</definedName>
    <definedName name="RepDataPercent3">#REF!</definedName>
    <definedName name="RepDelete">#REF!</definedName>
    <definedName name="RepDollars">#REF!</definedName>
    <definedName name="Replacement_Rate">#REF!</definedName>
    <definedName name="REPLKW" localSheetId="20">#REF!</definedName>
    <definedName name="REPLKW">#N/A</definedName>
    <definedName name="Report">#REF!</definedName>
    <definedName name="REPORT_DATE">#REF!</definedName>
    <definedName name="Report1Layout">#REF!</definedName>
    <definedName name="Report1Title">#REF!</definedName>
    <definedName name="Report2Layout">#REF!</definedName>
    <definedName name="Report2Title">#REF!</definedName>
    <definedName name="Report3Layout">#REF!</definedName>
    <definedName name="Report3Title">#REF!</definedName>
    <definedName name="Report4Layout">#REF!</definedName>
    <definedName name="Report4Title">#REF!</definedName>
    <definedName name="ReportCol1">#REF!</definedName>
    <definedName name="ReportDate2">#REF!</definedName>
    <definedName name="ReportedNetIncome">#REF!</definedName>
    <definedName name="ReportedPretaxIncome">#REF!</definedName>
    <definedName name="ReportedTaxes">#REF!</definedName>
    <definedName name="ReportGroup" hidden="1">0</definedName>
    <definedName name="ReportRange">#REF!</definedName>
    <definedName name="reports">#REF!</definedName>
    <definedName name="Reports_File_Name">#REF!</definedName>
    <definedName name="ReportSelection">#REF!</definedName>
    <definedName name="RepPercent">#REF!</definedName>
    <definedName name="reqaretr">#REF!</definedName>
    <definedName name="Request">#REF!</definedName>
    <definedName name="RequestType">#REF!</definedName>
    <definedName name="Required_Amort_Hardcode">#REF!</definedName>
    <definedName name="rer" localSheetId="12"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rer" localSheetId="20"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rer"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rere" localSheetId="12"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rere" localSheetId="20"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rere"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RES">#REF!</definedName>
    <definedName name="RES_CPB" localSheetId="20">#REF!</definedName>
    <definedName name="RES_CPB">#REF!</definedName>
    <definedName name="RES101_4124">#REF!</definedName>
    <definedName name="RES101_6000">#REF!</definedName>
    <definedName name="RES101_6001">#REF!</definedName>
    <definedName name="RES101_6120">#REF!</definedName>
    <definedName name="RES101_6124">#REF!</definedName>
    <definedName name="RES101_6125">#REF!</definedName>
    <definedName name="RES101_6126">#REF!</definedName>
    <definedName name="RES101_6127">#REF!</definedName>
    <definedName name="RES101_6128">#REF!</definedName>
    <definedName name="RES101_6210">#REF!</definedName>
    <definedName name="RES1B">#REF!</definedName>
    <definedName name="RES3B">#REF!</definedName>
    <definedName name="RESALE">#REF!</definedName>
    <definedName name="ResBENA">#REF!,#REF!,#REF!,#REF!,#REF!</definedName>
    <definedName name="Research">#REF!</definedName>
    <definedName name="RESEARCH10YR">#REF!</definedName>
    <definedName name="RESERVE_INT" localSheetId="20">#REF!</definedName>
    <definedName name="RESERVE_INT">#N/A</definedName>
    <definedName name="reserves">#REF!</definedName>
    <definedName name="ResetItemView">#REF!</definedName>
    <definedName name="resid_hand" localSheetId="20">#REF!</definedName>
    <definedName name="resid_hand">#N/A</definedName>
    <definedName name="ResInv_Method">#REF!</definedName>
    <definedName name="Resource">#REF!</definedName>
    <definedName name="Resource_Desc">#REF!</definedName>
    <definedName name="Resp_Civil_01" localSheetId="20">#REF!</definedName>
    <definedName name="Resp_Civil_01">#REF!</definedName>
    <definedName name="Resp_Civil_03" localSheetId="20">#REF!</definedName>
    <definedName name="Resp_Civil_03">#REF!</definedName>
    <definedName name="Resp_Civil_04" localSheetId="20">#REF!</definedName>
    <definedName name="Resp_Civil_04">#REF!</definedName>
    <definedName name="Resp_Civil_05">#REF!</definedName>
    <definedName name="Resp_Civil_06">#REF!</definedName>
    <definedName name="Resp_Elec_01">#REF!</definedName>
    <definedName name="Resp_Elec_02">#REF!</definedName>
    <definedName name="Resp_SubS_01">#REF!</definedName>
    <definedName name="Resp_SubS_02">#REF!</definedName>
    <definedName name="restruct_tog" localSheetId="20">#REF!</definedName>
    <definedName name="restruct_tog">#N/A</definedName>
    <definedName name="Result" localSheetId="20">#REF!</definedName>
    <definedName name="Result">#N/A</definedName>
    <definedName name="Results_Graphs" localSheetId="20">#REF!</definedName>
    <definedName name="Results_Graphs">#REF!</definedName>
    <definedName name="Return__Prep.">#REF!</definedName>
    <definedName name="Return_Calculation" localSheetId="20">#REF!</definedName>
    <definedName name="Return_Calculation">#N/A</definedName>
    <definedName name="Return_Schedule" localSheetId="20">#REF!</definedName>
    <definedName name="Return_Schedule">#N/A</definedName>
    <definedName name="returnonstk">#REF!</definedName>
    <definedName name="rev" localSheetId="12" hidden="1">{#N/A,#N/A,FALSE,"Ratios - Classic";#N/A,#N/A,FALSE,"Share Proof - Classic";#N/A,#N/A,FALSE,"Per Share-Classic"}</definedName>
    <definedName name="rev" localSheetId="20" hidden="1">{#N/A,#N/A,FALSE,"Ratios - Classic";#N/A,#N/A,FALSE,"Share Proof - Classic";#N/A,#N/A,FALSE,"Per Share-Classic"}</definedName>
    <definedName name="rev" hidden="1">{#N/A,#N/A,FALSE,"Ratios - Classic";#N/A,#N/A,FALSE,"Share Proof - Classic";#N/A,#N/A,FALSE,"Per Share-Classic"}</definedName>
    <definedName name="Rev_96">#REF!</definedName>
    <definedName name="Rev_Ad_Revs">#REF!</definedName>
    <definedName name="Rev_Cost" localSheetId="20">#REF!</definedName>
    <definedName name="Rev_Cost">#REF!</definedName>
    <definedName name="Rev_Field_Service">#REF!</definedName>
    <definedName name="Rev_Hook_Up_Fees">#REF!</definedName>
    <definedName name="Rev_KW" localSheetId="20">#REF!</definedName>
    <definedName name="Rev_KW">#REF!</definedName>
    <definedName name="Rev_Monthly_Fees">#REF!</definedName>
    <definedName name="rev_option" localSheetId="20">#REF!</definedName>
    <definedName name="rev_option">#N/A</definedName>
    <definedName name="Rev_Range" localSheetId="20">#REF!</definedName>
    <definedName name="Rev_Range">#REF!</definedName>
    <definedName name="Rev_Reconnect_Fees">#REF!</definedName>
    <definedName name="Rev_Rev_Per_Sub_Per_Month">#REF!</definedName>
    <definedName name="Rev_Tax">#REF!</definedName>
    <definedName name="Rev_TVA_Mag">#REF!</definedName>
    <definedName name="rev00">#REF!</definedName>
    <definedName name="revbalance">#REF!</definedName>
    <definedName name="revcon38">#REF!</definedName>
    <definedName name="revday26">#REF!</definedName>
    <definedName name="Revenue">#REF!</definedName>
    <definedName name="Revenue_Analysis_K">#REF!</definedName>
    <definedName name="Revenue_analysis_M">#REF!</definedName>
    <definedName name="Revenue_Mix">#REF!</definedName>
    <definedName name="Revenue_Presentation_format">#REF!</definedName>
    <definedName name="REVENUE10YR">#REF!</definedName>
    <definedName name="RevenuePFQ2">#REF!</definedName>
    <definedName name="REVENUERPT">#REF!</definedName>
    <definedName name="Revenues">#REF!</definedName>
    <definedName name="RevenuesPFQ2">#REF!</definedName>
    <definedName name="reverank97">#REF!</definedName>
    <definedName name="reverse_toll_gas">#REF!</definedName>
    <definedName name="reverse_toll_vols">#REF!</definedName>
    <definedName name="Review">#REF!</definedName>
    <definedName name="REVIEW_DATES">#REF!</definedName>
    <definedName name="ReviewedBy">#REF!</definedName>
    <definedName name="revises" hidden="1">{"SEP",#N/A,FALSE,"SEP"}</definedName>
    <definedName name="RevMap">#REF!</definedName>
    <definedName name="Revolver">#REF!</definedName>
    <definedName name="Revolver_Rate" localSheetId="20">#REF!</definedName>
    <definedName name="Revolver_Rate">#N/A</definedName>
    <definedName name="REVPERRATING">#REF!</definedName>
    <definedName name="revperviable">#REF!</definedName>
    <definedName name="revreq" localSheetId="20">#REF!</definedName>
    <definedName name="revreq">#REF!</definedName>
    <definedName name="revs">#REF!</definedName>
    <definedName name="rf" localSheetId="12" hidden="1">{#N/A,#N/A,FALSE,"COVER PAGE";#N/A,#N/A,FALSE,"TABLE OF CONTENTS";#N/A,#N/A,FALSE,"INCSTAT";#N/A,#N/A,FALSE,"SBU TRENDS";#N/A,#N/A,FALSE,"ASSETS";#N/A,#N/A,FALSE,"LIABILITIES";#N/A,#N/A,FALSE,"P &amp; L CURRENT";#N/A,#N/A,FALSE,"CASH FLOW";#N/A,#N/A,FALSE,"AGING";#N/A,#N/A,FALSE,"TOPTEN";#N/A,#N/A,FALSE,"LINE OF CREDIT";#N/A,#N/A,FALSE,"RV VAR P&amp;L";#N/A,#N/A,FALSE,"SUM LOCATION";#N/A,#N/A,FALSE,"HEADCOUNT";#N/A,#N/A,FALSE,"RV TRENDED";#N/A,#N/A,FALSE,"MV TRENDED";#N/A,#N/A,FALSE,"SG&amp;A TREND";#N/A,#N/A,FALSE,"SG&amp;A PLAN VS ACT";#N/A,#N/A,FALSE,"ADM SYS ACTUAL";#N/A,#N/A,FALSE,"SALES &amp; SBU ACTUAL";#N/A,#N/A,FALSE,"ADM SYS VAR";#N/A,#N/A,FALSE,"SALES &amp; SBU VAR"}</definedName>
    <definedName name="rf" localSheetId="20" hidden="1">{#N/A,#N/A,FALSE,"COVER PAGE";#N/A,#N/A,FALSE,"TABLE OF CONTENTS";#N/A,#N/A,FALSE,"INCSTAT";#N/A,#N/A,FALSE,"SBU TRENDS";#N/A,#N/A,FALSE,"ASSETS";#N/A,#N/A,FALSE,"LIABILITIES";#N/A,#N/A,FALSE,"P &amp; L CURRENT";#N/A,#N/A,FALSE,"CASH FLOW";#N/A,#N/A,FALSE,"AGING";#N/A,#N/A,FALSE,"TOPTEN";#N/A,#N/A,FALSE,"LINE OF CREDIT";#N/A,#N/A,FALSE,"RV VAR P&amp;L";#N/A,#N/A,FALSE,"SUM LOCATION";#N/A,#N/A,FALSE,"HEADCOUNT";#N/A,#N/A,FALSE,"RV TRENDED";#N/A,#N/A,FALSE,"MV TRENDED";#N/A,#N/A,FALSE,"SG&amp;A TREND";#N/A,#N/A,FALSE,"SG&amp;A PLAN VS ACT";#N/A,#N/A,FALSE,"ADM SYS ACTUAL";#N/A,#N/A,FALSE,"SALES &amp; SBU ACTUAL";#N/A,#N/A,FALSE,"ADM SYS VAR";#N/A,#N/A,FALSE,"SALES &amp; SBU VAR"}</definedName>
    <definedName name="rf" hidden="1">{#N/A,#N/A,FALSE,"COVER PAGE";#N/A,#N/A,FALSE,"TABLE OF CONTENTS";#N/A,#N/A,FALSE,"INCSTAT";#N/A,#N/A,FALSE,"SBU TRENDS";#N/A,#N/A,FALSE,"ASSETS";#N/A,#N/A,FALSE,"LIABILITIES";#N/A,#N/A,FALSE,"P &amp; L CURRENT";#N/A,#N/A,FALSE,"CASH FLOW";#N/A,#N/A,FALSE,"AGING";#N/A,#N/A,FALSE,"TOPTEN";#N/A,#N/A,FALSE,"LINE OF CREDIT";#N/A,#N/A,FALSE,"RV VAR P&amp;L";#N/A,#N/A,FALSE,"SUM LOCATION";#N/A,#N/A,FALSE,"HEADCOUNT";#N/A,#N/A,FALSE,"RV TRENDED";#N/A,#N/A,FALSE,"MV TRENDED";#N/A,#N/A,FALSE,"SG&amp;A TREND";#N/A,#N/A,FALSE,"SG&amp;A PLAN VS ACT";#N/A,#N/A,FALSE,"ADM SYS ACTUAL";#N/A,#N/A,FALSE,"SALES &amp; SBU ACTUAL";#N/A,#N/A,FALSE,"ADM SYS VAR";#N/A,#N/A,FALSE,"SALES &amp; SBU VAR"}</definedName>
    <definedName name="RG" localSheetId="20">#REF!</definedName>
    <definedName name="RG">#N/A</definedName>
    <definedName name="RG_2" localSheetId="20">#REF!</definedName>
    <definedName name="RG_2">#N/A</definedName>
    <definedName name="rggfgrt" localSheetId="12" hidden="1">{"a",#N/A,FALSE,"Fact Sheet";"a",#N/A,FALSE,"DCFEVA";"a",#N/A,FALSE,"Statements";"a",#N/A,FALSE,"Quarterly";"a",#N/A,FALSE,"Q Grid";"a",#N/A,FALSE,"Stockval";"a",#N/A,FALSE,"DDM"}</definedName>
    <definedName name="rggfgrt" localSheetId="20" hidden="1">{"a",#N/A,FALSE,"Fact Sheet";"a",#N/A,FALSE,"DCFEVA";"a",#N/A,FALSE,"Statements";"a",#N/A,FALSE,"Quarterly";"a",#N/A,FALSE,"Q Grid";"a",#N/A,FALSE,"Stockval";"a",#N/A,FALSE,"DDM"}</definedName>
    <definedName name="rggfgrt" hidden="1">{"a",#N/A,FALSE,"Fact Sheet";"a",#N/A,FALSE,"DCFEVA";"a",#N/A,FALSE,"Statements";"a",#N/A,FALSE,"Quarterly";"a",#N/A,FALSE,"Q Grid";"a",#N/A,FALSE,"Stockval";"a",#N/A,FALSE,"DDM"}</definedName>
    <definedName name="rgytj">#REF!,#REF!,#REF!,#REF!</definedName>
    <definedName name="rHistoTitle">#REF!</definedName>
    <definedName name="RIC">#REF!</definedName>
    <definedName name="rich1">#REF!</definedName>
    <definedName name="rich2">#REF!</definedName>
    <definedName name="rich3">#REF!</definedName>
    <definedName name="rich4">#REF!</definedName>
    <definedName name="rich5">#REF!</definedName>
    <definedName name="RID" localSheetId="20">#REF!</definedName>
    <definedName name="RID">#REF!</definedName>
    <definedName name="RIDENOM">#REF!</definedName>
    <definedName name="RIFACTOR">#REF!</definedName>
    <definedName name="right">OFFSET(!A1,0,1)</definedName>
    <definedName name="rIndexTitle">#REF!</definedName>
    <definedName name="RINUMER">#REF!</definedName>
    <definedName name="RIP">#REF!</definedName>
    <definedName name="RiskAfterRecalcMacro">"Maximize_Cap_Structure"</definedName>
    <definedName name="RiskCollectDistributionSamples">2</definedName>
    <definedName name="RiskDet">TRUE</definedName>
    <definedName name="RiskFixedSeed">1</definedName>
    <definedName name="RiskHasSettings">TRUE</definedName>
    <definedName name="RiskMinimizeOnStart">FALSE</definedName>
    <definedName name="RiskMonitorConvergence">TRUE</definedName>
    <definedName name="RiskNumIterations">1000</definedName>
    <definedName name="RiskNumSimulations">7</definedName>
    <definedName name="RiskPauseOnError">FALSE</definedName>
    <definedName name="RiskRealTimeResults">TRUE</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3</definedName>
    <definedName name="RiskStandardRecalc">2</definedName>
    <definedName name="RiskStatFunctionsUpdateFreq">10</definedName>
    <definedName name="RiskUpdateDisplay">TRUE</definedName>
    <definedName name="RiskUpdateStatFunctions">TRUE</definedName>
    <definedName name="RiskUseDifferentSeedForEachSim">FALSE</definedName>
    <definedName name="RiskUseFixedSeed">FALSE</definedName>
    <definedName name="rita" localSheetId="12" hidden="1">{#N/A,#N/A,TRUE,"TOTAL DISTRIBUTION";#N/A,#N/A,TRUE,"SOUTH";#N/A,#N/A,TRUE,"NORTHEAST";#N/A,#N/A,TRUE,"WEST"}</definedName>
    <definedName name="rita" localSheetId="20" hidden="1">{#N/A,#N/A,TRUE,"TOTAL DISTRIBUTION";#N/A,#N/A,TRUE,"SOUTH";#N/A,#N/A,TRUE,"NORTHEAST";#N/A,#N/A,TRUE,"WEST"}</definedName>
    <definedName name="rita" hidden="1">{#N/A,#N/A,TRUE,"TOTAL DISTRIBUTION";#N/A,#N/A,TRUE,"SOUTH";#N/A,#N/A,TRUE,"NORTHEAST";#N/A,#N/A,TRUE,"WEST"}</definedName>
    <definedName name="RIVERCITY">#REF!</definedName>
    <definedName name="rlw">#REF!,#REF!,#REF!,#REF!</definedName>
    <definedName name="rmcAccount">96050</definedName>
    <definedName name="rmcApplication">"MOTO"</definedName>
    <definedName name="rmcCategory">"PFCST"</definedName>
    <definedName name="rmcFrequency">"MON"</definedName>
    <definedName name="rmcName">"R0P014"</definedName>
    <definedName name="RMCOptions">"*000000000000000"</definedName>
    <definedName name="rmcPeriod">9609</definedName>
    <definedName name="RMM">#REF!</definedName>
    <definedName name="rngEscalation" localSheetId="20">#REF!</definedName>
    <definedName name="rngEscalation">#REF!</definedName>
    <definedName name="ROA">#REF!</definedName>
    <definedName name="Road_Soil">#REF!</definedName>
    <definedName name="ROB">#REF!</definedName>
    <definedName name="Robert">#REF!</definedName>
    <definedName name="Robson" localSheetId="12" hidden="1">{#N/A,#N/A,FALSE,"Cover";#N/A,#N/A,FALSE,"Comments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name="Robson" localSheetId="20" hidden="1">{#N/A,#N/A,FALSE,"Cover";#N/A,#N/A,FALSE,"Comments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name="Robson" hidden="1">{#N/A,#N/A,FALSE,"Cover";#N/A,#N/A,FALSE,"Comments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name="ROE">#REF!</definedName>
    <definedName name="RoHS_CND_Col">15</definedName>
    <definedName name="RoHS_Cur_Cost">#N/A</definedName>
    <definedName name="RoHS_PEC_Col">12</definedName>
    <definedName name="RoHS_USD_Col">14</definedName>
    <definedName name="roll_T_options?">#REF!</definedName>
    <definedName name="rolloverandoptionsreturn">#REF!</definedName>
    <definedName name="rolloverreturn">#REF!</definedName>
    <definedName name="Rollup">#REF!</definedName>
    <definedName name="RollupGroup">#REF!</definedName>
    <definedName name="Rothesay" localSheetId="20">#REF!</definedName>
    <definedName name="Rothesay">#REF!</definedName>
    <definedName name="Rotor">#REF!</definedName>
    <definedName name="round">#REF!</definedName>
    <definedName name="Rounding" localSheetId="20" hidden="1">#REF!</definedName>
    <definedName name="Rounding" hidden="1">#REF!</definedName>
    <definedName name="RoundingOption">#REF!</definedName>
    <definedName name="row_Actual">#REF!</definedName>
    <definedName name="row_ActualCash">#REF!</definedName>
    <definedName name="row_ActualRev">#REF!</definedName>
    <definedName name="row_blank">#REF!,#REF!,#REF!,#REF!,#REF!,#REF!,#REF!</definedName>
    <definedName name="row_Budget">#REF!</definedName>
    <definedName name="row_BudgetCash">#REF!</definedName>
    <definedName name="row_BudgetRev">#REF!</definedName>
    <definedName name="row_data">#REF!,#REF!,#REF!,#REF!,#REF!,#REF!,#REF!</definedName>
    <definedName name="row_header">#REF!,#REF!,#REF!,#REF!,#REF!,#REF!,#REF!,#REF!,#REF!,#REF!,#REF!,#REF!,#REF!</definedName>
    <definedName name="row_Reforecast">#REF!</definedName>
    <definedName name="row_ReforecastCash">#REF!</definedName>
    <definedName name="row_ReforecastRev">#REF!</definedName>
    <definedName name="ROWS">#N/A</definedName>
    <definedName name="RowStart">#REF!</definedName>
    <definedName name="rPriceTitle">#REF!</definedName>
    <definedName name="Rpt1_RequiredRev">#REF!</definedName>
    <definedName name="rPVolTitle">#REF!</definedName>
    <definedName name="rr" localSheetId="12" hidden="1">{#N/A,#N/A,FALSE,"Cover";#N/A,#N/A,FALSE,"Comments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name="RR" localSheetId="20">#REF!,#REF!,#REF!,#REF!</definedName>
    <definedName name="rr" hidden="1">{#N/A,#N/A,FALSE,"Cover";#N/A,#N/A,FALSE,"Comments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name="RRE">#REF!</definedName>
    <definedName name="rrr" localSheetId="12" hidden="1">{#N/A,#N/A,FALSE,"INPUTDATA";#N/A,#N/A,FALSE,"SUMMARY"}</definedName>
    <definedName name="rrr" localSheetId="20">#REF!</definedName>
    <definedName name="rrr" hidden="1">{#N/A,#N/A,FALSE,"INPUTDATA";#N/A,#N/A,FALSE,"SUMMARY"}</definedName>
    <definedName name="rrrr" localSheetId="12" hidden="1">{#N/A,#N/A,FALSE,"O&amp;M by processes";#N/A,#N/A,FALSE,"Elec Act vs Bud";#N/A,#N/A,FALSE,"G&amp;A";#N/A,#N/A,FALSE,"BGS";#N/A,#N/A,FALSE,"Res Cost"}</definedName>
    <definedName name="rrrr" localSheetId="15" hidden="1">{#N/A,#N/A,FALSE,"O&amp;M by processes";#N/A,#N/A,FALSE,"Elec Act vs Bud";#N/A,#N/A,FALSE,"G&amp;A";#N/A,#N/A,FALSE,"BGS";#N/A,#N/A,FALSE,"Res Cost"}</definedName>
    <definedName name="rrrr" localSheetId="20" hidden="1">{#N/A,#N/A,FALSE,"O&amp;M by processes";#N/A,#N/A,FALSE,"Elec Act vs Bud";#N/A,#N/A,FALSE,"G&amp;A";#N/A,#N/A,FALSE,"BGS";#N/A,#N/A,FALSE,"Res Cost"}</definedName>
    <definedName name="rrrr" hidden="1">{#N/A,#N/A,FALSE,"O&amp;M by processes";#N/A,#N/A,FALSE,"Elec Act vs Bud";#N/A,#N/A,FALSE,"G&amp;A";#N/A,#N/A,FALSE,"BGS";#N/A,#N/A,FALSE,"Res Cost"}</definedName>
    <definedName name="RSA">#REF!</definedName>
    <definedName name="rstwewre">#REF!</definedName>
    <definedName name="RTAX">#REF!</definedName>
    <definedName name="rtg">#REF!</definedName>
    <definedName name="RTNS2" localSheetId="20">#REF!</definedName>
    <definedName name="RTNS2">#N/A</definedName>
    <definedName name="RTT">#REF!</definedName>
    <definedName name="rtwegvs">#REF!</definedName>
    <definedName name="RTX">#REF!</definedName>
    <definedName name="rtyertye" localSheetId="12" hidden="1">{TRUE,TRUE,-1.25,-15.5,604.5,343.5,FALSE,FALSE,TRUE,TRUE,0,1,5,1,5,1,4,4,TRUE,TRUE,3,TRUE,1,TRUE,80,"Swvu.qtr._.earnings._.model.","ACwvu.qtr._.earnings._.model.",#N/A,FALSE,FALSE,0.65,0.5,1.25,1,2,"","",TRUE,FALSE,FALSE,FALSE,1,#N/A,1,1,"=R1C1:R36C16",FALSE,#N/A,#N/A,FALSE,FALSE,FALSE,1,#N/A,#N/A,FALSE,FALSE,TRUE,TRUE,TRUE}</definedName>
    <definedName name="rtyertye" localSheetId="20" hidden="1">{TRUE,TRUE,-1.25,-15.5,604.5,343.5,FALSE,FALSE,TRUE,TRUE,0,1,5,1,5,1,4,4,TRUE,TRUE,3,TRUE,1,TRUE,80,"Swvu.qtr._.earnings._.model.","ACwvu.qtr._.earnings._.model.",#N/A,FALSE,FALSE,0.65,0.5,1.25,1,2,"","",TRUE,FALSE,FALSE,FALSE,1,#N/A,1,1,"=R1C1:R36C16",FALSE,#N/A,#N/A,FALSE,FALSE,FALSE,1,#N/A,#N/A,FALSE,FALSE,TRUE,TRUE,TRUE}</definedName>
    <definedName name="rtyertye" hidden="1">{TRUE,TRUE,-1.25,-15.5,604.5,343.5,FALSE,FALSE,TRUE,TRUE,0,1,5,1,5,1,4,4,TRUE,TRUE,3,TRUE,1,TRUE,80,"Swvu.qtr._.earnings._.model.","ACwvu.qtr._.earnings._.model.",#N/A,FALSE,FALSE,0.65,0.5,1.25,1,2,"","",TRUE,FALSE,FALSE,FALSE,1,#N/A,1,1,"=R1C1:R36C16",FALSE,#N/A,#N/A,FALSE,FALSE,FALSE,1,#N/A,#N/A,FALSE,FALSE,TRUE,TRUE,TRUE}</definedName>
    <definedName name="rtyertyreyt" localSheetId="12" hidden="1">{TRUE,TRUE,-1.25,-15.5,604.5,343.5,FALSE,FALSE,TRUE,TRUE,0,1,#N/A,1,35,14.1666666666667,3,3,FALSE,TRUE,3,TRUE,1,TRUE,85,"Swvu.oil._.and._.gas._.details.","ACwvu.oil._.and._.gas._.details.",#N/A,FALSE,FALSE,0.75,0.75,1,1,1,"","",TRUE,FALSE,FALSE,FALSE,1,#N/A,1,1,"=R1C1:R59C11","=R1:R3",#N/A,#N/A,FALSE,FALSE,FALSE,1,#N/A,#N/A,FALSE,FALSE,TRUE,TRUE,TRUE}</definedName>
    <definedName name="rtyertyreyt" localSheetId="20" hidden="1">{TRUE,TRUE,-1.25,-15.5,604.5,343.5,FALSE,FALSE,TRUE,TRUE,0,1,#N/A,1,35,14.1666666666667,3,3,FALSE,TRUE,3,TRUE,1,TRUE,85,"Swvu.oil._.and._.gas._.details.","ACwvu.oil._.and._.gas._.details.",#N/A,FALSE,FALSE,0.75,0.75,1,1,1,"","",TRUE,FALSE,FALSE,FALSE,1,#N/A,1,1,"=R1C1:R59C11","=R1:R3",#N/A,#N/A,FALSE,FALSE,FALSE,1,#N/A,#N/A,FALSE,FALSE,TRUE,TRUE,TRUE}</definedName>
    <definedName name="rtyertyreyt" hidden="1">{TRUE,TRUE,-1.25,-15.5,604.5,343.5,FALSE,FALSE,TRUE,TRUE,0,1,#N/A,1,35,14.1666666666667,3,3,FALSE,TRUE,3,TRUE,1,TRUE,85,"Swvu.oil._.and._.gas._.details.","ACwvu.oil._.and._.gas._.details.",#N/A,FALSE,FALSE,0.75,0.75,1,1,1,"","",TRUE,FALSE,FALSE,FALSE,1,#N/A,1,1,"=R1C1:R59C11","=R1:R3",#N/A,#N/A,FALSE,FALSE,FALSE,1,#N/A,#N/A,FALSE,FALSE,TRUE,TRUE,TRUE}</definedName>
    <definedName name="rtyf">#REF!,#REF!,#REF!,#REF!</definedName>
    <definedName name="RU">#REF!</definedName>
    <definedName name="running_irr" localSheetId="20">#REF!</definedName>
    <definedName name="running_irr">#REF!</definedName>
    <definedName name="running_npv" localSheetId="20">#REF!</definedName>
    <definedName name="running_npv">#REF!</definedName>
    <definedName name="RunNoOut">#REF!</definedName>
    <definedName name="Rwvu.Comments._.MTH." hidden="1">#REF!</definedName>
    <definedName name="Rwvu.Comments._.QTR." hidden="1">#REF!,#REF!</definedName>
    <definedName name="Rwvu.Comments._.YTD." hidden="1">#REF!</definedName>
    <definedName name="Rwvu.Earnings." localSheetId="20" hidden="1">#REF!</definedName>
    <definedName name="Rwvu.Earnings." hidden="1">#REF!</definedName>
    <definedName name="Rwvu.MTH._.QTR._.YTD." hidden="1">#REF!,#REF!,#REF!</definedName>
    <definedName name="Rwvu.MTH._.YTD." hidden="1">#REF!</definedName>
    <definedName name="Rwvu.Qtr._.Earnings._.Model." localSheetId="20" hidden="1">#REF!</definedName>
    <definedName name="Rwvu.Qtr._.Earnings._.Model." hidden="1">#REF!</definedName>
    <definedName name="Rwvu.Table." localSheetId="20" hidden="1">#REF!,#REF!,#REF!,#REF!,#REF!</definedName>
    <definedName name="Rwvu.Table." hidden="1">#REF!,#REF!,#REF!,#REF!,#REF!</definedName>
    <definedName name="RXRPark" localSheetId="20">#REF!</definedName>
    <definedName name="RXRPark">#REF!</definedName>
    <definedName name="ryku">#REF!</definedName>
    <definedName name="s" localSheetId="20" hidden="1">#REF!</definedName>
    <definedName name="s" hidden="1">#REF!</definedName>
    <definedName name="S_1"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S_1"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S_1"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S_2"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S_2"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S_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S_3"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S_3"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S_3"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S_4"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S_4"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S_4"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S_5"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S_5"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S_5"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S_AcctNum">#REF!</definedName>
    <definedName name="S_CY_Beg_Data">#REF!</definedName>
    <definedName name="S_LSRange1">#REF!</definedName>
    <definedName name="S_LSRange1Balance">#REF!</definedName>
    <definedName name="S_LSRange1Balance1">#REF!</definedName>
    <definedName name="S_LSRange1Balance2">#REF!</definedName>
    <definedName name="S_LSRange1Balance3">#REF!</definedName>
    <definedName name="sada" hidden="1">{"summary",#N/A,FALSE,"PCR DIRECTORY"}</definedName>
    <definedName name="SALARIES">#REF!</definedName>
    <definedName name="Salaries_Paid_1">#REF!</definedName>
    <definedName name="Salaries_Paid_2">#REF!</definedName>
    <definedName name="SALARY">#REF!</definedName>
    <definedName name="Sale_Price">#REF!</definedName>
    <definedName name="SALES">#REF!</definedName>
    <definedName name="Sales2" localSheetId="12" hidden="1">{"'Highlights'!$A$1:$M$123"}</definedName>
    <definedName name="Sales2" localSheetId="20" hidden="1">{"'Highlights'!$A$1:$M$123"}</definedName>
    <definedName name="Sales2" hidden="1">{"'Highlights'!$A$1:$M$123"}</definedName>
    <definedName name="SalesCAGR">#REF!</definedName>
    <definedName name="SalesRegions">{"S. California";"Pacific NW";"SouthWest";"Central";"SouthEast";"NorthEast"}</definedName>
    <definedName name="saletype" localSheetId="20">#REF!</definedName>
    <definedName name="saletype">#N/A</definedName>
    <definedName name="Sally_00">#REF!</definedName>
    <definedName name="Sally_01">#REF!</definedName>
    <definedName name="Sally_98">#REF!</definedName>
    <definedName name="Sally_99">#REF!</definedName>
    <definedName name="SALMTH">#REF!</definedName>
    <definedName name="sam" localSheetId="12" hidden="1">{#N/A,#N/A,FALSE,"Ratios - Classic";#N/A,#N/A,FALSE,"Share Proof - Classic";#N/A,#N/A,FALSE,"Per Share-Classic"}</definedName>
    <definedName name="sam" localSheetId="20" hidden="1">{#N/A,#N/A,FALSE,"Ratios - Classic";#N/A,#N/A,FALSE,"Share Proof - Classic";#N/A,#N/A,FALSE,"Per Share-Classic"}</definedName>
    <definedName name="sam" hidden="1">{#N/A,#N/A,FALSE,"Ratios - Classic";#N/A,#N/A,FALSE,"Share Proof - Classic";#N/A,#N/A,FALSE,"Per Share-Classic"}</definedName>
    <definedName name="saoj.ss">#REF!</definedName>
    <definedName name="Sap" hidden="1">"C4WBT4UJSCEM11HLET919CI2T"</definedName>
    <definedName name="sap_D0001_00000001">#REF!</definedName>
    <definedName name="sap_D0002_00000001">#REF!</definedName>
    <definedName name="sap_D0003_00000001">#REF!</definedName>
    <definedName name="sap_D0004_00000001">#REF!</definedName>
    <definedName name="sap_D0005_00000001">#REF!</definedName>
    <definedName name="sap_D0006_00000001">#REF!</definedName>
    <definedName name="sap_D0007_00000001">#REF!</definedName>
    <definedName name="sap_D0008_00000001">#REF!</definedName>
    <definedName name="sap_D0009_00000001">#REF!</definedName>
    <definedName name="sap_D0010_00000001">#REF!</definedName>
    <definedName name="sap_D0011_00000001">#REF!</definedName>
    <definedName name="sap_D0012_00000001">#REF!</definedName>
    <definedName name="sap_D0013_00000001">#REF!</definedName>
    <definedName name="sap_D0014_00000001">#REF!</definedName>
    <definedName name="sap_D0015_00000001">#REF!</definedName>
    <definedName name="sap_D0016_00000001">#REF!</definedName>
    <definedName name="sap_D0017_00000001">#REF!</definedName>
    <definedName name="sap_D0018_00000001">#REF!</definedName>
    <definedName name="sap_D0019_00000001">#REF!</definedName>
    <definedName name="sap_D0020_00000001">#REF!</definedName>
    <definedName name="sap_D0021_00000001">#REF!</definedName>
    <definedName name="sap_D0022_00000001">#REF!</definedName>
    <definedName name="sap_D0023_00000001">#REF!</definedName>
    <definedName name="sap_D0024_00000001">#REF!</definedName>
    <definedName name="sap_D0025_00000001">#REF!</definedName>
    <definedName name="sap_D0026_00000001">#REF!</definedName>
    <definedName name="sap_D0027_00000001">#REF!</definedName>
    <definedName name="sap_D0028_00000001">#REF!</definedName>
    <definedName name="sap_D0029_00000001">#REF!</definedName>
    <definedName name="sap_D0030_00000001">#REF!</definedName>
    <definedName name="sap_D0031_00000001">#REF!</definedName>
    <definedName name="sap_D0032_00000001">#REF!</definedName>
    <definedName name="sap_D0033_00000001">#REF!</definedName>
    <definedName name="sap_D0034_00000001">#REF!</definedName>
    <definedName name="sap_D0035_00000001">#REF!</definedName>
    <definedName name="sap_D0036_00000001">#REF!</definedName>
    <definedName name="sap_D0037_00000001">#REF!</definedName>
    <definedName name="sap_D0038_00000001">#REF!</definedName>
    <definedName name="sap_D0039_00000001">#REF!</definedName>
    <definedName name="sap_D0040_00000001">#REF!</definedName>
    <definedName name="sap_D0041_00000001">#REF!</definedName>
    <definedName name="sap_D0042_00000001">#REF!</definedName>
    <definedName name="sap_F0001">#REF!</definedName>
    <definedName name="sap_F0002">#REF!</definedName>
    <definedName name="sap_F0003">#REF!</definedName>
    <definedName name="SAP_Info">#REF!</definedName>
    <definedName name="sap_K0001">#REF!</definedName>
    <definedName name="sap_K0002">#REF!</definedName>
    <definedName name="sap_K0003">#REF!</definedName>
    <definedName name="sap_K0004">#REF!</definedName>
    <definedName name="sap_K0005">#REF!</definedName>
    <definedName name="sap_K0006">#REF!</definedName>
    <definedName name="sap_K0007">#REF!</definedName>
    <definedName name="sap_K0008">#REF!</definedName>
    <definedName name="sap_K0009">#REF!</definedName>
    <definedName name="sap_S0001">#REF!</definedName>
    <definedName name="sap_S0002">#REF!</definedName>
    <definedName name="sap_S0003">#REF!</definedName>
    <definedName name="sap_S0004">#REF!</definedName>
    <definedName name="sap_S0005">#REF!</definedName>
    <definedName name="sap_S0006">#REF!</definedName>
    <definedName name="sap_S0007">#REF!</definedName>
    <definedName name="sap_S0008">#REF!</definedName>
    <definedName name="sap_S0009">#REF!</definedName>
    <definedName name="sap_S0010">#REF!</definedName>
    <definedName name="sap_S0011">#REF!</definedName>
    <definedName name="sap_S0012">#REF!</definedName>
    <definedName name="sap_S0013">#REF!</definedName>
    <definedName name="sap_S0014">#REF!</definedName>
    <definedName name="sap_S0015">#REF!</definedName>
    <definedName name="sap_S0016">#REF!</definedName>
    <definedName name="sap_S0017">#REF!</definedName>
    <definedName name="sap_S0018">#REF!</definedName>
    <definedName name="sap_S0019">#REF!</definedName>
    <definedName name="sap_S0020">#REF!</definedName>
    <definedName name="sap_S0021">#REF!</definedName>
    <definedName name="sap_S0022">#REF!</definedName>
    <definedName name="sap_S0023">#REF!</definedName>
    <definedName name="sap_S0024">#REF!</definedName>
    <definedName name="sap_S0025">#REF!</definedName>
    <definedName name="sap_S0026">#REF!</definedName>
    <definedName name="sap_S0027">#REF!</definedName>
    <definedName name="sap_S0028">#REF!</definedName>
    <definedName name="sap_S0029">#REF!</definedName>
    <definedName name="sap_S0030">#REF!</definedName>
    <definedName name="sap_S0031">#REF!</definedName>
    <definedName name="sap_S0032">#REF!</definedName>
    <definedName name="sap_S0033">#REF!</definedName>
    <definedName name="sap_S0034">#REF!</definedName>
    <definedName name="sap_S0035">#REF!</definedName>
    <definedName name="sap_S0036">#REF!</definedName>
    <definedName name="sap_S0037">#REF!</definedName>
    <definedName name="sap_S0038">#REF!</definedName>
    <definedName name="sap_S0039">#REF!</definedName>
    <definedName name="sap_S0040">#REF!</definedName>
    <definedName name="sap_S0041">#REF!</definedName>
    <definedName name="sap_S0042">#REF!</definedName>
    <definedName name="sap_Z0001_00000001">#REF!</definedName>
    <definedName name="sap_Z0002_00000001">#REF!</definedName>
    <definedName name="sap_Z0003_00000001">#REF!</definedName>
    <definedName name="SAPBEXdnldView" hidden="1">"4FF00RAMDPJZ88O2AGW5D406R"</definedName>
    <definedName name="SAPBEXhrIndnt">1</definedName>
    <definedName name="SAPBEXrevision" hidden="1">1</definedName>
    <definedName name="SAPBEXsysID" localSheetId="20" hidden="1">"GP1"</definedName>
    <definedName name="SAPBEXsysID" hidden="1">"BWP"</definedName>
    <definedName name="SAPBEXwbID" localSheetId="20" hidden="1">"4MPO1CP18U4TA0W9HO5EI7ADP"</definedName>
    <definedName name="SAPBEXwbID" hidden="1">"3KKFFT2OE3M09AA9DMJ9WPQ2U"</definedName>
    <definedName name="SAPBEXwbID1" hidden="1">"4GFCYJPWBXEXEDJLJBH1DOQ0Z"</definedName>
    <definedName name="SAPCrosstab1">#REF!</definedName>
    <definedName name="SAPCrosstab12">#REF!</definedName>
    <definedName name="SAPCrosstab2">#REF!</definedName>
    <definedName name="SAPCrosstab4">#REF!</definedName>
    <definedName name="SAPCrosstab6">#REF!</definedName>
    <definedName name="SAPCrosstab8">#REF!</definedName>
    <definedName name="SAPsysID" hidden="1">"708C5W7SBKP804JT78WJ0JNKI"</definedName>
    <definedName name="SAPwbID" hidden="1">"ARS"</definedName>
    <definedName name="Sara" localSheetId="20">HLOOKUP(ProjectYear,tblEnergyRate,swEnergytbl+1)</definedName>
    <definedName name="Sara">HLOOKUP(ProjectYear,tblEnergyRate,swEnergytbl+1)</definedName>
    <definedName name="saveFolder">#REF!</definedName>
    <definedName name="SaveNewFile">#N/A</definedName>
    <definedName name="SavingsPlan?">#REF!</definedName>
    <definedName name="sayds">#REF!</definedName>
    <definedName name="SBORDER">#REF!</definedName>
    <definedName name="SCADA">#REF!</definedName>
    <definedName name="SCADA_OPTION">#REF!</definedName>
    <definedName name="SCALC">#REF!</definedName>
    <definedName name="SCALPER">#REF!</definedName>
    <definedName name="SCDENOM">#REF!</definedName>
    <definedName name="scen">#REF!</definedName>
    <definedName name="Scenario">#REF!</definedName>
    <definedName name="Scenario_2">#REF!</definedName>
    <definedName name="Scenario_2A__Excite_Shares_Good___Conversion_of_Quips___Tainted">#REF!</definedName>
    <definedName name="Scenario_2b">#REF!</definedName>
    <definedName name="Scenario_2cont">#REF!</definedName>
    <definedName name="Scenario_3">#REF!</definedName>
    <definedName name="Scenario_4">#REF!</definedName>
    <definedName name="Scenario_sw">#REF!</definedName>
    <definedName name="Scenario_sw\">#REF!</definedName>
    <definedName name="scenario1a_absolut">#REF!</definedName>
    <definedName name="scenario1a_absolut_i">#REF!</definedName>
    <definedName name="scenario1a_coast">#REF!</definedName>
    <definedName name="scenario1b_absolut">#REF!</definedName>
    <definedName name="scenario1b_absolut_i">#REF!</definedName>
    <definedName name="scenario2a_absolut">#REF!</definedName>
    <definedName name="scenario2a_absolut_i">#REF!</definedName>
    <definedName name="scenario2a_coast">#REF!</definedName>
    <definedName name="scenario2b_absolut">#REF!</definedName>
    <definedName name="scenario2b_absolut_i">#REF!</definedName>
    <definedName name="scenario3a_absolut">#REF!</definedName>
    <definedName name="scenario3a_absolut_i">#REF!</definedName>
    <definedName name="scenario3a_coast">#REF!</definedName>
    <definedName name="SCFACTOR">#REF!</definedName>
    <definedName name="SCH">#REF!</definedName>
    <definedName name="ScheduledDebtRepayment">#REF!</definedName>
    <definedName name="SChurn">#REF!</definedName>
    <definedName name="SChurn1">#REF!</definedName>
    <definedName name="SChurn2">#REF!</definedName>
    <definedName name="SChurnRate">#REF!</definedName>
    <definedName name="SCNUMER">#REF!</definedName>
    <definedName name="SCR" localSheetId="20">#REF!</definedName>
    <definedName name="SCR">#N/A</definedName>
    <definedName name="sd" localSheetId="20" hidden="1">#REF!</definedName>
    <definedName name="sd" hidden="1">#REF!</definedName>
    <definedName name="sdewer" localSheetId="20">HLOOKUP(ProjectYear,tblCapRate,swCaptbl+1)</definedName>
    <definedName name="sdewer">HLOOKUP(ProjectYear,tblCapRate,swCaptbl+1)</definedName>
    <definedName name="SDF" localSheetId="12" hidden="1">{TRUE,TRUE,-1.25,-15.5,604.5,343.5,FALSE,FALSE,TRUE,TRUE,0,1,#N/A,1,35,14.1666666666667,3,3,FALSE,TRUE,3,TRUE,1,TRUE,85,"Swvu.oil._.and._.gas._.details.","ACwvu.oil._.and._.gas._.details.",#N/A,FALSE,FALSE,0.75,0.75,1,1,1,"","",TRUE,FALSE,FALSE,FALSE,1,#N/A,1,1,"=R1C1:R59C11","=R1:R3",#N/A,#N/A,FALSE,FALSE,FALSE,1,#N/A,#N/A,FALSE,FALSE,TRUE,TRUE,TRUE}</definedName>
    <definedName name="sdf" localSheetId="20" hidden="1">{"SEP",#N/A,FALSE,"SEP"}</definedName>
    <definedName name="SDF" hidden="1">{TRUE,TRUE,-1.25,-15.5,604.5,343.5,FALSE,FALSE,TRUE,TRUE,0,1,#N/A,1,35,14.1666666666667,3,3,FALSE,TRUE,3,TRUE,1,TRUE,85,"Swvu.oil._.and._.gas._.details.","ACwvu.oil._.and._.gas._.details.",#N/A,FALSE,FALSE,0.75,0.75,1,1,1,"","",TRUE,FALSE,FALSE,FALSE,1,#N/A,1,1,"=R1C1:R59C11","=R1:R3",#N/A,#N/A,FALSE,FALSE,FALSE,1,#N/A,#N/A,FALSE,FALSE,TRUE,TRUE,TRUE}</definedName>
    <definedName name="sdf_qww" localSheetId="12" hidden="1">table_demob</definedName>
    <definedName name="sdf_qww" localSheetId="20" hidden="1">table_demob</definedName>
    <definedName name="sdf_qww" hidden="1">table_demob</definedName>
    <definedName name="sdfjsdfh" hidden="1">{"Income Budget",#N/A,FALSE,"98 Income";"Running GAAP Budget Income",#N/A,FALSE,"98 Income";"GAAP Actual",#N/A,FALSE,"98 Income";"GAAP Varinance",#N/A,FALSE,"98 Income"}</definedName>
    <definedName name="sdfsdf" localSheetId="12" hidden="1">{#N/A,#N/A,FALSE,"Cover";#N/A,#N/A,FALSE,"Commentary";#N/A,#N/A,FALSE,"key ind";#N/A,#N/A,FALSE,"CIG RSB";#N/A,#N/A,FALSE,"Q1 Markets";#N/A,#N/A,FALSE,"Annual Mkts";#N/A,#N/A,FALSE,"Q1 Products";#N/A,#N/A,FALSE,"Annual Products";#N/A,#N/A,FALSE,"SMUG";#N/A,#N/A,FALSE,"IDL Budgets";#N/A,#N/A,FALSE,"HC Trend";#N/A,#N/A,FALSE,"Functional HC ";#N/A,#N/A,FALSE,"Capital Expd";#N/A,#N/A,FALSE,"Capital CO"}</definedName>
    <definedName name="sdfsdf" localSheetId="20"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sdfsdf" hidden="1">{#N/A,#N/A,FALSE,"Cover";#N/A,#N/A,FALSE,"Commentary";#N/A,#N/A,FALSE,"key ind";#N/A,#N/A,FALSE,"CIG RSB";#N/A,#N/A,FALSE,"Q1 Markets";#N/A,#N/A,FALSE,"Annual Mkts";#N/A,#N/A,FALSE,"Q1 Products";#N/A,#N/A,FALSE,"Annual Products";#N/A,#N/A,FALSE,"SMUG";#N/A,#N/A,FALSE,"IDL Budgets";#N/A,#N/A,FALSE,"HC Trend";#N/A,#N/A,FALSE,"Functional HC ";#N/A,#N/A,FALSE,"Capital Expd";#N/A,#N/A,FALSE,"Capital CO"}</definedName>
    <definedName name="sdfsdfadf" hidden="1">{"12 months",#N/A,FALSE,"Hourly"}</definedName>
    <definedName name="sdkg">#REF!</definedName>
    <definedName name="sdytj">#REF!</definedName>
    <definedName name="SEC_Switch">#REF!</definedName>
    <definedName name="SEC199_Switch">#REF!</definedName>
    <definedName name="SECT1">#REF!</definedName>
    <definedName name="SECT2">#REF!</definedName>
    <definedName name="SECUR_GI">#REF!</definedName>
    <definedName name="SECUR_IS">#REF!</definedName>
    <definedName name="SECUR_KR">#REF!</definedName>
    <definedName name="securities">#REF!</definedName>
    <definedName name="sedfsd" localSheetId="20">#REF!</definedName>
    <definedName name="sedfsd">#REF!</definedName>
    <definedName name="SEED_DATE">#REF!</definedName>
    <definedName name="seg">#REF!</definedName>
    <definedName name="seg8c">#REF!</definedName>
    <definedName name="Seismic">#REF!</definedName>
    <definedName name="SEISMIC_REFRACTION_TEST" localSheetId="20">#REF!</definedName>
    <definedName name="SEISMIC_REFRACTION_TEST">#REF!</definedName>
    <definedName name="SELECT">#N/A</definedName>
    <definedName name="SelectListCopy">#REF!</definedName>
    <definedName name="Sell_International_Assets" localSheetId="20">#REF!</definedName>
    <definedName name="Sell_International_Assets">#N/A</definedName>
    <definedName name="sell_short">#REF!</definedName>
    <definedName name="Sell_Trading_Assets" localSheetId="20">#REF!</definedName>
    <definedName name="Sell_Trading_Assets">#N/A</definedName>
    <definedName name="sematxinc">#REF!</definedName>
    <definedName name="SEN" localSheetId="20">#REF!</definedName>
    <definedName name="SEN">#N/A</definedName>
    <definedName name="sencount" hidden="1">1</definedName>
    <definedName name="senint">#REF!</definedName>
    <definedName name="SeniorDiscountNotes">#REF!</definedName>
    <definedName name="SeniorNotes">#REF!</definedName>
    <definedName name="SeniorRating">#REF!</definedName>
    <definedName name="SeniorSubNotes">#REF!</definedName>
    <definedName name="SENS" localSheetId="20">#REF!</definedName>
    <definedName name="SENS">#N/A</definedName>
    <definedName name="SENS1C">#REF!</definedName>
    <definedName name="SENS2C">#REF!</definedName>
    <definedName name="SENS3C">#REF!</definedName>
    <definedName name="SENS4C">#REF!</definedName>
    <definedName name="SENS5C">#REF!</definedName>
    <definedName name="SENSITIVITY" localSheetId="20">#REF!</definedName>
    <definedName name="Sensitivity">#REF!</definedName>
    <definedName name="sep" localSheetId="12"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sep" localSheetId="20"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sep"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SEP01a" hidden="1">{"SEP",#N/A,FALSE,"SEP"}</definedName>
    <definedName name="SeriesFormat">#REF!</definedName>
    <definedName name="serp">#REF!</definedName>
    <definedName name="sert">#REF!</definedName>
    <definedName name="Server">#REF!</definedName>
    <definedName name="Service_Metered">#REF!</definedName>
    <definedName name="set_of_books_id_valid_values" localSheetId="20">#REF!</definedName>
    <definedName name="set_of_books_id_valid_values">#REF!</definedName>
    <definedName name="Settlement">#REF!</definedName>
    <definedName name="seven" localSheetId="20">#REF!</definedName>
    <definedName name="SEVEN">#N/A</definedName>
    <definedName name="seven1">#REF!</definedName>
    <definedName name="seventeen">#REF!</definedName>
    <definedName name="seventeen1">#REF!</definedName>
    <definedName name="seventeen2">#REF!</definedName>
    <definedName name="SEVILLE" localSheetId="20">#REF!</definedName>
    <definedName name="SEVILLE">#REF!</definedName>
    <definedName name="sf">#REF!</definedName>
    <definedName name="SFD">#REF!</definedName>
    <definedName name="sfdrgse">#REF!</definedName>
    <definedName name="sfdsf"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sfdsf"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sfdsf"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sfgasd" localSheetId="12" hidden="1">{0,0,0,0;0,0,0,0;0,0,0,0;0,0,0,0;0,0,0,0;0,0,0,0;0,0,2,0;2,3,3,0;FALSE,FALSE,FALSE,FALSE;TRUE,FALSE,TRUE,TRUE;FALSE,FALSE,TRUE,TRUE;FALSE,0,2.78134444564786E-308,4.45015196281921E-308;7.78776275135711E-308,1.33504516457612E-307,2.22507555776164E-307,3.56012157274209E-307}</definedName>
    <definedName name="sfgasd" localSheetId="20" hidden="1">{0,0,0,0;0,0,0,0;0,0,0,0;0,0,0,0;0,0,0,0;0,0,0,0;0,0,2,0;2,3,3,0;FALSE,FALSE,FALSE,FALSE;TRUE,FALSE,TRUE,TRUE;FALSE,FALSE,TRUE,TRUE;FALSE,0,2.78134444564786E-308,4.45015196281921E-308;7.78776275135711E-308,1.33504516457612E-307,2.22507555776164E-307,3.56012157274209E-307}</definedName>
    <definedName name="sfgasd" hidden="1">{0,0,0,0;0,0,0,0;0,0,0,0;0,0,0,0;0,0,0,0;0,0,0,0;0,0,2,0;2,3,3,0;FALSE,FALSE,FALSE,FALSE;TRUE,FALSE,TRUE,TRUE;FALSE,FALSE,TRUE,TRUE;FALSE,0,2.78134444564786E-308,4.45015196281921E-308;7.78776275135711E-308,1.33504516457612E-307,2.22507555776164E-307,3.56012157274209E-307}</definedName>
    <definedName name="sfgds">#REF!</definedName>
    <definedName name="sfgg">#REF!</definedName>
    <definedName name="sfghjhx">#REF!</definedName>
    <definedName name="sfgsfgsdfg" localSheetId="12" hidden="1">{#N/A,#N/A,FALSE,"Aging Summary";#N/A,#N/A,FALSE,"Ratio Analysis";#N/A,#N/A,FALSE,"Test 120 Day Accts";#N/A,#N/A,FALSE,"Tickmarks"}</definedName>
    <definedName name="sfgsfgsdfg" localSheetId="20" hidden="1">{#N/A,#N/A,FALSE,"Aging Summary";#N/A,#N/A,FALSE,"Ratio Analysis";#N/A,#N/A,FALSE,"Test 120 Day Accts";#N/A,#N/A,FALSE,"Tickmarks"}</definedName>
    <definedName name="sfgsfgsdfg" hidden="1">{#N/A,#N/A,FALSE,"Aging Summary";#N/A,#N/A,FALSE,"Ratio Analysis";#N/A,#N/A,FALSE,"Test 120 Day Accts";#N/A,#N/A,FALSE,"Tickmarks"}</definedName>
    <definedName name="SFV">#REF!</definedName>
    <definedName name="SGandA">#REF!</definedName>
    <definedName name="SharePriceLTM">#REF!</definedName>
    <definedName name="SharePricePFY">#REF!</definedName>
    <definedName name="SharePricePFY1">#REF!</definedName>
    <definedName name="shareprime">#REF!</definedName>
    <definedName name="SHARES">#REF!</definedName>
    <definedName name="SHARESDILUTED">#REF!</definedName>
    <definedName name="sharesout">#REF!</definedName>
    <definedName name="SharesOutNow">#REF!</definedName>
    <definedName name="Sheet1Remark0">#REF!</definedName>
    <definedName name="Sheet1Remark1">#REF!</definedName>
    <definedName name="Sheet1Remark10">#REF!</definedName>
    <definedName name="Sheet1Remark11">#REF!</definedName>
    <definedName name="Sheet1Remark12">#REF!</definedName>
    <definedName name="Sheet1Remark13">#REF!</definedName>
    <definedName name="Sheet1Remark14">#REF!</definedName>
    <definedName name="Sheet1Remark15">#REF!</definedName>
    <definedName name="Sheet1Remark16">#REF!</definedName>
    <definedName name="Sheet1Remark17">#REF!</definedName>
    <definedName name="Sheet1Remark18">#REF!</definedName>
    <definedName name="Sheet1Remark19">#REF!</definedName>
    <definedName name="Sheet1Remark2">#REF!</definedName>
    <definedName name="Sheet1Remark20">#REF!</definedName>
    <definedName name="Sheet1Remark21">#REF!</definedName>
    <definedName name="Sheet1Remark22">#REF!</definedName>
    <definedName name="Sheet1Remark3">#REF!</definedName>
    <definedName name="Sheet1Remark4">#REF!</definedName>
    <definedName name="Sheet1Remark5">#REF!</definedName>
    <definedName name="Sheet1Remark6">#REF!</definedName>
    <definedName name="Sheet1Remark7">#REF!</definedName>
    <definedName name="Sheet1Remark8">#REF!</definedName>
    <definedName name="Sheet1Remark9">#REF!</definedName>
    <definedName name="Sheet1Unit0">#REF!</definedName>
    <definedName name="Sheet1Unit1">#REF!</definedName>
    <definedName name="Sheet1Unit10">#REF!</definedName>
    <definedName name="Sheet1Unit11">#REF!</definedName>
    <definedName name="Sheet1Unit12">#REF!</definedName>
    <definedName name="Sheet1Unit13">#REF!</definedName>
    <definedName name="Sheet1Unit14">#REF!</definedName>
    <definedName name="Sheet1Unit15">#REF!</definedName>
    <definedName name="Sheet1Unit16">#REF!</definedName>
    <definedName name="Sheet1Unit17">#REF!</definedName>
    <definedName name="Sheet1Unit18">#REF!</definedName>
    <definedName name="Sheet1Unit19">#REF!</definedName>
    <definedName name="Sheet1Unit2">#REF!</definedName>
    <definedName name="Sheet1Unit20">#REF!</definedName>
    <definedName name="Sheet1Unit21">#REF!</definedName>
    <definedName name="Sheet1Unit22">#REF!</definedName>
    <definedName name="Sheet1Unit23">#REF!</definedName>
    <definedName name="Sheet1Unit24">#REF!</definedName>
    <definedName name="Sheet1Unit25">#REF!</definedName>
    <definedName name="Sheet1Unit26">#REF!</definedName>
    <definedName name="Sheet1Unit3">#REF!</definedName>
    <definedName name="Sheet1Unit4">#REF!</definedName>
    <definedName name="Sheet1Unit5">#REF!</definedName>
    <definedName name="Sheet1Unit6">#REF!</definedName>
    <definedName name="Sheet1Unit7">#REF!</definedName>
    <definedName name="Sheet1Unit8">#REF!</definedName>
    <definedName name="Sheet1Unit9">#REF!</definedName>
    <definedName name="Sheet1Value0">#REF!</definedName>
    <definedName name="Sheet1Value1">#REF!</definedName>
    <definedName name="Sheet1Value10">#REF!</definedName>
    <definedName name="Sheet1Value100">#REF!</definedName>
    <definedName name="Sheet1Value101">#REF!</definedName>
    <definedName name="Sheet1Value102">#REF!</definedName>
    <definedName name="Sheet1Value103">#REF!</definedName>
    <definedName name="Sheet1Value104">#REF!</definedName>
    <definedName name="Sheet1Value11">#REF!</definedName>
    <definedName name="Sheet1Value12">#REF!</definedName>
    <definedName name="Sheet1Value13">#REF!</definedName>
    <definedName name="Sheet1Value14">#REF!</definedName>
    <definedName name="Sheet1Value15">#REF!</definedName>
    <definedName name="Sheet1Value16">#REF!</definedName>
    <definedName name="Sheet1Value17">#REF!</definedName>
    <definedName name="Sheet1Value18">#REF!</definedName>
    <definedName name="Sheet1Value19">#REF!</definedName>
    <definedName name="Sheet1Value2">#REF!</definedName>
    <definedName name="Sheet1Value20">#REF!</definedName>
    <definedName name="Sheet1Value21">#REF!</definedName>
    <definedName name="Sheet1Value22">#REF!</definedName>
    <definedName name="Sheet1Value23">#REF!</definedName>
    <definedName name="Sheet1Value24">#REF!</definedName>
    <definedName name="Sheet1Value25">#REF!</definedName>
    <definedName name="Sheet1Value26">#REF!</definedName>
    <definedName name="Sheet1Value27">#REF!</definedName>
    <definedName name="Sheet1Value28">#REF!</definedName>
    <definedName name="Sheet1Value29">#REF!</definedName>
    <definedName name="Sheet1Value3">#REF!</definedName>
    <definedName name="Sheet1Value30">#REF!</definedName>
    <definedName name="Sheet1Value31">#REF!</definedName>
    <definedName name="Sheet1Value32">#REF!</definedName>
    <definedName name="Sheet1Value33">#REF!</definedName>
    <definedName name="Sheet1Value34">#REF!</definedName>
    <definedName name="Sheet1Value35">#REF!</definedName>
    <definedName name="Sheet1Value36">#REF!</definedName>
    <definedName name="Sheet1Value37">#REF!</definedName>
    <definedName name="Sheet1Value38">#REF!</definedName>
    <definedName name="Sheet1Value39">#REF!</definedName>
    <definedName name="Sheet1Value4">#REF!</definedName>
    <definedName name="Sheet1Value40">#REF!</definedName>
    <definedName name="Sheet1Value41">#REF!</definedName>
    <definedName name="Sheet1Value42">#REF!</definedName>
    <definedName name="Sheet1Value43">#REF!</definedName>
    <definedName name="Sheet1Value44">#REF!</definedName>
    <definedName name="Sheet1Value45">#REF!</definedName>
    <definedName name="Sheet1Value46">#REF!</definedName>
    <definedName name="Sheet1Value47">#REF!</definedName>
    <definedName name="Sheet1Value48">#REF!</definedName>
    <definedName name="Sheet1Value49">#REF!</definedName>
    <definedName name="Sheet1Value5">#REF!</definedName>
    <definedName name="Sheet1Value50">#REF!</definedName>
    <definedName name="Sheet1Value51">#REF!</definedName>
    <definedName name="Sheet1Value52">#REF!</definedName>
    <definedName name="Sheet1Value53">#REF!</definedName>
    <definedName name="Sheet1Value54">#REF!</definedName>
    <definedName name="Sheet1Value55">#REF!</definedName>
    <definedName name="Sheet1Value56">#REF!</definedName>
    <definedName name="Sheet1Value57">#REF!</definedName>
    <definedName name="Sheet1Value58">#REF!</definedName>
    <definedName name="Sheet1Value59">#REF!</definedName>
    <definedName name="Sheet1Value6">#REF!</definedName>
    <definedName name="Sheet1Value60">#REF!</definedName>
    <definedName name="Sheet1Value61">#REF!</definedName>
    <definedName name="Sheet1Value62">#REF!</definedName>
    <definedName name="Sheet1Value63">#REF!</definedName>
    <definedName name="Sheet1Value64">#REF!</definedName>
    <definedName name="Sheet1Value65">#REF!</definedName>
    <definedName name="Sheet1Value66">#REF!</definedName>
    <definedName name="Sheet1Value67">#REF!</definedName>
    <definedName name="Sheet1Value68">#REF!</definedName>
    <definedName name="Sheet1Value69">#REF!</definedName>
    <definedName name="Sheet1Value7">#REF!</definedName>
    <definedName name="Sheet1Value70">#REF!</definedName>
    <definedName name="Sheet1Value71">#REF!</definedName>
    <definedName name="Sheet1Value72">#REF!</definedName>
    <definedName name="Sheet1Value73">#REF!</definedName>
    <definedName name="Sheet1Value74">#REF!</definedName>
    <definedName name="Sheet1Value75">#REF!</definedName>
    <definedName name="Sheet1Value76">#REF!</definedName>
    <definedName name="Sheet1Value77">#REF!</definedName>
    <definedName name="Sheet1Value78">#REF!</definedName>
    <definedName name="Sheet1Value79">#REF!</definedName>
    <definedName name="Sheet1Value8">#REF!</definedName>
    <definedName name="Sheet1Value80">#REF!</definedName>
    <definedName name="Sheet1Value81">#REF!</definedName>
    <definedName name="Sheet1Value82">#REF!</definedName>
    <definedName name="Sheet1Value83">#REF!</definedName>
    <definedName name="Sheet1Value84">#REF!</definedName>
    <definedName name="Sheet1Value85">#REF!</definedName>
    <definedName name="Sheet1Value86">#REF!</definedName>
    <definedName name="Sheet1Value87">#REF!</definedName>
    <definedName name="Sheet1Value88">#REF!</definedName>
    <definedName name="Sheet1Value89">#REF!</definedName>
    <definedName name="Sheet1Value9">#REF!</definedName>
    <definedName name="Sheet1Value90">#REF!</definedName>
    <definedName name="Sheet1Value91">#REF!</definedName>
    <definedName name="Sheet1Value92">#REF!</definedName>
    <definedName name="Sheet1Value93">#REF!</definedName>
    <definedName name="Sheet1Value94">#REF!</definedName>
    <definedName name="Sheet1Value95">#REF!</definedName>
    <definedName name="Sheet1Value96">#REF!</definedName>
    <definedName name="Sheet1Value97">#REF!</definedName>
    <definedName name="Sheet1Value98">#REF!</definedName>
    <definedName name="Sheet1Value99">#REF!</definedName>
    <definedName name="shelf">#REF!</definedName>
    <definedName name="shelly" localSheetId="12" hidden="1">{#N/A,#N/A,FALSE,"TOTFINAL";#N/A,#N/A,FALSE,"FINPLAN";#N/A,#N/A,FALSE,"TOTMOTADJ";#N/A,#N/A,FALSE,"tieEQ";#N/A,#N/A,FALSE,"G";#N/A,#N/A,FALSE,"ELIMS";#N/A,#N/A,FALSE,"NEXTEL ADJ";#N/A,#N/A,FALSE,"MIMS";#N/A,#N/A,FALSE,"LMPS";#N/A,#N/A,FALSE,"CNSS";#N/A,#N/A,FALSE,"CSS";#N/A,#N/A,FALSE,"MCG";#N/A,#N/A,FALSE,"AECS";#N/A,#N/A,FALSE,"SPS";#N/A,#N/A,FALSE,"CORP"}</definedName>
    <definedName name="shelly" localSheetId="20" hidden="1">{#N/A,#N/A,FALSE,"TOTFINAL";#N/A,#N/A,FALSE,"FINPLAN";#N/A,#N/A,FALSE,"TOTMOTADJ";#N/A,#N/A,FALSE,"tieEQ";#N/A,#N/A,FALSE,"G";#N/A,#N/A,FALSE,"ELIMS";#N/A,#N/A,FALSE,"NEXTEL ADJ";#N/A,#N/A,FALSE,"MIMS";#N/A,#N/A,FALSE,"LMPS";#N/A,#N/A,FALSE,"CNSS";#N/A,#N/A,FALSE,"CSS";#N/A,#N/A,FALSE,"MCG";#N/A,#N/A,FALSE,"AECS";#N/A,#N/A,FALSE,"SPS";#N/A,#N/A,FALSE,"CORP"}</definedName>
    <definedName name="shelly" hidden="1">{#N/A,#N/A,FALSE,"TOTFINAL";#N/A,#N/A,FALSE,"FINPLAN";#N/A,#N/A,FALSE,"TOTMOTADJ";#N/A,#N/A,FALSE,"tieEQ";#N/A,#N/A,FALSE,"G";#N/A,#N/A,FALSE,"ELIMS";#N/A,#N/A,FALSE,"NEXTEL ADJ";#N/A,#N/A,FALSE,"MIMS";#N/A,#N/A,FALSE,"LMPS";#N/A,#N/A,FALSE,"CNSS";#N/A,#N/A,FALSE,"CSS";#N/A,#N/A,FALSE,"MCG";#N/A,#N/A,FALSE,"AECS";#N/A,#N/A,FALSE,"SPS";#N/A,#N/A,FALSE,"CORP"}</definedName>
    <definedName name="Shifts">#REF!</definedName>
    <definedName name="Ship2013">#REF!</definedName>
    <definedName name="Ship2014">#REF!</definedName>
    <definedName name="Ship2015">#REF!</definedName>
    <definedName name="shiva" localSheetId="12" hidden="1">{#N/A,#N/A,FALSE,"O&amp;M by processes";#N/A,#N/A,FALSE,"Elec Act vs Bud";#N/A,#N/A,FALSE,"G&amp;A";#N/A,#N/A,FALSE,"BGS";#N/A,#N/A,FALSE,"Res Cost"}</definedName>
    <definedName name="shiva" localSheetId="15" hidden="1">{#N/A,#N/A,FALSE,"O&amp;M by processes";#N/A,#N/A,FALSE,"Elec Act vs Bud";#N/A,#N/A,FALSE,"G&amp;A";#N/A,#N/A,FALSE,"BGS";#N/A,#N/A,FALSE,"Res Cost"}</definedName>
    <definedName name="shiva" localSheetId="20" hidden="1">{#N/A,#N/A,FALSE,"O&amp;M by processes";#N/A,#N/A,FALSE,"Elec Act vs Bud";#N/A,#N/A,FALSE,"G&amp;A";#N/A,#N/A,FALSE,"BGS";#N/A,#N/A,FALSE,"Res Cost"}</definedName>
    <definedName name="shiva" hidden="1">{#N/A,#N/A,FALSE,"O&amp;M by processes";#N/A,#N/A,FALSE,"Elec Act vs Bud";#N/A,#N/A,FALSE,"G&amp;A";#N/A,#N/A,FALSE,"BGS";#N/A,#N/A,FALSE,"Res Cost"}</definedName>
    <definedName name="SHL">#REF!</definedName>
    <definedName name="SHORT">#REF!</definedName>
    <definedName name="SHORTFALL_KW" localSheetId="20">#REF!</definedName>
    <definedName name="SHORTFALL_KW">#N/A</definedName>
    <definedName name="ShowData">#REF!</definedName>
    <definedName name="ShowDottedLine">#REF!</definedName>
    <definedName name="ShowGraph">#REF!</definedName>
    <definedName name="ShrinkageMcfEthane">#REF!</definedName>
    <definedName name="ShrinkageMcfIsoButane">#REF!</definedName>
    <definedName name="ShrinkageMcfNormalButane">#REF!</definedName>
    <definedName name="ShrinkageMcfPentanesPlus">#REF!</definedName>
    <definedName name="ShrinkageMcfPropane">#REF!</definedName>
    <definedName name="ShrinkageMmbtuEthane">#REF!</definedName>
    <definedName name="ShrinkageMmbtuIsoButane">#REF!</definedName>
    <definedName name="ShrinkageMmbtuNormalButane">#REF!</definedName>
    <definedName name="ShrinkageMmbtuPentanesPlus">#REF!</definedName>
    <definedName name="ShrinkageMmbtuPropane">#REF!</definedName>
    <definedName name="shSubsList">#REF!</definedName>
    <definedName name="SICcode">#REF!</definedName>
    <definedName name="SIDE">#REF!</definedName>
    <definedName name="siertxinc">#REF!</definedName>
    <definedName name="sign_date">#REF!</definedName>
    <definedName name="Signoff" hidden="1">{"summary",#N/A,FALSE,"PCR DIRECTORY"}</definedName>
    <definedName name="signonoff">#REF!</definedName>
    <definedName name="silc">#REF!</definedName>
    <definedName name="simoutaneous" localSheetId="20">#REF!</definedName>
    <definedName name="simoutaneous">#REF!</definedName>
    <definedName name="Site_Caliche" localSheetId="20">#REF!</definedName>
    <definedName name="Site_Caliche">#REF!</definedName>
    <definedName name="Site_Gravel" localSheetId="20">#REF!</definedName>
    <definedName name="Site_Gravel">#REF!</definedName>
    <definedName name="Sites" localSheetId="12" hidden="1">{#N/A,#N/A,TRUE,"TOTAL DISTRIBUTION";#N/A,#N/A,TRUE,"SOUTH";#N/A,#N/A,TRUE,"NORTHEAST";#N/A,#N/A,TRUE,"WEST"}</definedName>
    <definedName name="Sites" localSheetId="20" hidden="1">{#N/A,#N/A,TRUE,"TOTAL DISTRIBUTION";#N/A,#N/A,TRUE,"SOUTH";#N/A,#N/A,TRUE,"NORTHEAST";#N/A,#N/A,TRUE,"WEST"}</definedName>
    <definedName name="Sites" hidden="1">{#N/A,#N/A,TRUE,"TOTAL DISTRIBUTION";#N/A,#N/A,TRUE,"SOUTH";#N/A,#N/A,TRUE,"NORTHEAST";#N/A,#N/A,TRUE,"WEST"}</definedName>
    <definedName name="Sitesdate" localSheetId="12" hidden="1">{#N/A,#N/A,TRUE,"TOTAL DSBN";#N/A,#N/A,TRUE,"WEST";#N/A,#N/A,TRUE,"SOUTH";#N/A,#N/A,TRUE,"NORTHEAST"}</definedName>
    <definedName name="Sitesdate" localSheetId="20" hidden="1">{#N/A,#N/A,TRUE,"TOTAL DSBN";#N/A,#N/A,TRUE,"WEST";#N/A,#N/A,TRUE,"SOUTH";#N/A,#N/A,TRUE,"NORTHEAST"}</definedName>
    <definedName name="Sitesdate" hidden="1">{#N/A,#N/A,TRUE,"TOTAL DSBN";#N/A,#N/A,TRUE,"WEST";#N/A,#N/A,TRUE,"SOUTH";#N/A,#N/A,TRUE,"NORTHEAST"}</definedName>
    <definedName name="six" localSheetId="20">#REF!</definedName>
    <definedName name="SIX">#N/A</definedName>
    <definedName name="sixteen">#REF!</definedName>
    <definedName name="sixteen1">#REF!</definedName>
    <definedName name="size">#REF!</definedName>
    <definedName name="SizingColumn" localSheetId="20">#REF!</definedName>
    <definedName name="SizingColumn">#REF!</definedName>
    <definedName name="SJ">#REF!</definedName>
    <definedName name="sjhgfgj">#REF!</definedName>
    <definedName name="sjytuj">#REF!</definedName>
    <definedName name="sktvsum">#REF!</definedName>
    <definedName name="skyrtxinc">#REF!</definedName>
    <definedName name="SmallStats">#REF!</definedName>
    <definedName name="SMSFEE">#REF!</definedName>
    <definedName name="SMSFEE2">#REF!</definedName>
    <definedName name="SNew">#REF!</definedName>
    <definedName name="SO4ADD">#REF!</definedName>
    <definedName name="socoBasis">#REF!</definedName>
    <definedName name="SOF" localSheetId="20">#REF!</definedName>
    <definedName name="SOF">#N/A</definedName>
    <definedName name="Soil">#REF!</definedName>
    <definedName name="SoilType">#REF!</definedName>
    <definedName name="sol">#REF!</definedName>
    <definedName name="solver_adj" localSheetId="14" hidden="1">'8-Construction Loan'!$D$50</definedName>
    <definedName name="solver_adj" localSheetId="20" hidden="1">#REF!</definedName>
    <definedName name="solver_adj" hidden="1">#REF!</definedName>
    <definedName name="solver_cvg" localSheetId="14" hidden="1">0.0001</definedName>
    <definedName name="solver_cvg" hidden="1">0.001</definedName>
    <definedName name="solver_drv" localSheetId="14" hidden="1">1</definedName>
    <definedName name="solver_drv" hidden="1">1</definedName>
    <definedName name="solver_eng" localSheetId="14" hidden="1">1</definedName>
    <definedName name="solver_est" localSheetId="14" hidden="1">1</definedName>
    <definedName name="solver_est" hidden="1">1</definedName>
    <definedName name="solver_itr" localSheetId="14" hidden="1">2147483647</definedName>
    <definedName name="solver_itr" hidden="1">100</definedName>
    <definedName name="solver_lhs1" localSheetId="20" hidden="1">#REF!</definedName>
    <definedName name="solver_lhs1" hidden="1">#REF!</definedName>
    <definedName name="solver_lhs2" localSheetId="20" hidden="1">#REF!</definedName>
    <definedName name="solver_lhs2" hidden="1">#REF!</definedName>
    <definedName name="solver_lin" localSheetId="20" hidden="1">2</definedName>
    <definedName name="solver_lin" hidden="1">0</definedName>
    <definedName name="solver_mip" localSheetId="14" hidden="1">2147483647</definedName>
    <definedName name="solver_mni" localSheetId="14" hidden="1">30</definedName>
    <definedName name="solver_mrt" localSheetId="14" hidden="1">0.075</definedName>
    <definedName name="solver_msl" localSheetId="14" hidden="1">2</definedName>
    <definedName name="solver_neg" localSheetId="14" hidden="1">1</definedName>
    <definedName name="solver_neg" hidden="1">2</definedName>
    <definedName name="solver_nod" localSheetId="14" hidden="1">2147483647</definedName>
    <definedName name="solver_num" localSheetId="14" hidden="1">0</definedName>
    <definedName name="solver_num" localSheetId="20" hidden="1">1</definedName>
    <definedName name="solver_num" hidden="1">2</definedName>
    <definedName name="solver_nwt" localSheetId="14" hidden="1">1</definedName>
    <definedName name="solver_nwt" hidden="1">1</definedName>
    <definedName name="solver_opt" localSheetId="14" hidden="1">'8-Construction Loan'!$F$12</definedName>
    <definedName name="solver_opt" localSheetId="20" hidden="1">#REF!</definedName>
    <definedName name="solver_opt" hidden="1">#REF!</definedName>
    <definedName name="solver_pre" localSheetId="14" hidden="1">0.000001</definedName>
    <definedName name="solver_pre" hidden="1">0.000001</definedName>
    <definedName name="solver_rbv" localSheetId="14" hidden="1">1</definedName>
    <definedName name="solver_rel1" localSheetId="20" hidden="1">2</definedName>
    <definedName name="solver_rel1" hidden="1">1</definedName>
    <definedName name="solver_rel2" hidden="1">3</definedName>
    <definedName name="solver_rhs1" localSheetId="20" hidden="1">17</definedName>
    <definedName name="solver_rhs1" hidden="1">50</definedName>
    <definedName name="solver_rhs2" hidden="1">0</definedName>
    <definedName name="solver_rlx" localSheetId="14" hidden="1">2</definedName>
    <definedName name="solver_rsd" localSheetId="14" hidden="1">0</definedName>
    <definedName name="solver_scl" localSheetId="14" hidden="1">1</definedName>
    <definedName name="solver_scl" localSheetId="20" hidden="1">2</definedName>
    <definedName name="solver_scl" hidden="1">0</definedName>
    <definedName name="solver_sho" localSheetId="14" hidden="1">2</definedName>
    <definedName name="solver_sho" localSheetId="20" hidden="1">2</definedName>
    <definedName name="solver_sho" hidden="1">0</definedName>
    <definedName name="solver_ssz" localSheetId="14" hidden="1">100</definedName>
    <definedName name="solver_tim" localSheetId="14" hidden="1">2147483647</definedName>
    <definedName name="solver_tim" hidden="1">100</definedName>
    <definedName name="solver_tmp" hidden="1">0</definedName>
    <definedName name="solver_tol" localSheetId="14" hidden="1">0.01</definedName>
    <definedName name="solver_tol" hidden="1">0.05</definedName>
    <definedName name="solver_typ" localSheetId="14" hidden="1">3</definedName>
    <definedName name="solver_typ" localSheetId="20" hidden="1">1</definedName>
    <definedName name="solver_typ" hidden="1">3</definedName>
    <definedName name="solver_val" localSheetId="14" hidden="1">200000000</definedName>
    <definedName name="solver_val" localSheetId="20" hidden="1">0</definedName>
    <definedName name="solver_val" hidden="1">10.9</definedName>
    <definedName name="solver_ver" localSheetId="14" hidden="1">3</definedName>
    <definedName name="SOpening">#REF!</definedName>
    <definedName name="Sort" localSheetId="20">#REF!</definedName>
    <definedName name="SORT">#N/A</definedName>
    <definedName name="SORTMACRO">#REF!</definedName>
    <definedName name="SortRankingTable">#REF!</definedName>
    <definedName name="Source">#REF!</definedName>
    <definedName name="SourceDBname">#REF!</definedName>
    <definedName name="SourceStudyName">#REF!</definedName>
    <definedName name="SourceStudyNameCopy">#REF!</definedName>
    <definedName name="SourceUserName">#REF!</definedName>
    <definedName name="SOUTH_VIENNA" localSheetId="20">#REF!</definedName>
    <definedName name="SOUTH_VIENNA">#REF!</definedName>
    <definedName name="SOV_Cost_CC_Cont_Total" localSheetId="20">#REF!</definedName>
    <definedName name="SOV_Cost_CC_Cont_Total">#REF!</definedName>
    <definedName name="SOV_Cost_Civil_Othr_Total" localSheetId="20">#REF!</definedName>
    <definedName name="SOV_Cost_Civil_Othr_Total">#REF!</definedName>
    <definedName name="SOV_Cost_Construction_Total">#REF!</definedName>
    <definedName name="SOV_Cost_Cont_MA_Total">#REF!</definedName>
    <definedName name="SOV_Cost_Fnds_Total">#REF!</definedName>
    <definedName name="SOV_Cost_Misc_Const_Total">#REF!</definedName>
    <definedName name="SOV_Cost_Rds_Total">#REF!</definedName>
    <definedName name="SOV_Cost_Sub_Cont_Total">#REF!</definedName>
    <definedName name="SOV_Cost_WTG_Erec_Total">#REF!</definedName>
    <definedName name="SOV_Project_Total">#REF!</definedName>
    <definedName name="SOV_TLine_Matl_Total">#REF!</definedName>
    <definedName name="space" localSheetId="20">#REF!</definedName>
    <definedName name="SPACE">#N/A</definedName>
    <definedName name="Space1">#REF!</definedName>
    <definedName name="Space2">#REF!</definedName>
    <definedName name="Spanish_CPI">#REF!</definedName>
    <definedName name="Spanish_Stamp_Tax">#REF!</definedName>
    <definedName name="Spanner_Auto_File">"C:\Documents and Settings\linda\My Documents\Process .x2a"</definedName>
    <definedName name="SPARES_ST_TAX" localSheetId="20">#REF!</definedName>
    <definedName name="SPARES_ST_TAX">#N/A</definedName>
    <definedName name="spcompany" localSheetId="20">#REF!</definedName>
    <definedName name="spcompany">#N/A</definedName>
    <definedName name="SPDAT">"10/5/2004"</definedName>
    <definedName name="SPDT2">"20041005"</definedName>
    <definedName name="spec">#REF!</definedName>
    <definedName name="spffo" localSheetId="20">#REF!</definedName>
    <definedName name="spffo">#N/A</definedName>
    <definedName name="spffo2" localSheetId="20">#REF!</definedName>
    <definedName name="spffo2">#N/A</definedName>
    <definedName name="spffo3" localSheetId="20">#REF!</definedName>
    <definedName name="spffo3">#N/A</definedName>
    <definedName name="spffo4\" localSheetId="20">#REF!</definedName>
    <definedName name="spffo4\">#N/A</definedName>
    <definedName name="spffo5" localSheetId="20">#REF!</definedName>
    <definedName name="spffo5">#N/A</definedName>
    <definedName name="Spice">#REF!,#REF!,#REF!,#REF!,#REF!,#REF!,#REF!,#REF!,#REF!,#REF!,#REF!,#REF!,#REF!,#REF!,#REF!,#REF!</definedName>
    <definedName name="Splitters">#REF!</definedName>
    <definedName name="SPNAM">"TRBALANCE"</definedName>
    <definedName name="spname2" localSheetId="20">#REF!</definedName>
    <definedName name="spname2">#N/A</definedName>
    <definedName name="spname3" localSheetId="20">#REF!</definedName>
    <definedName name="spname3">#N/A</definedName>
    <definedName name="spname4" localSheetId="20">#REF!</definedName>
    <definedName name="spname4">#N/A</definedName>
    <definedName name="spname6" localSheetId="20">#REF!</definedName>
    <definedName name="spname6">#N/A</definedName>
    <definedName name="SPNMB">"2"</definedName>
    <definedName name="sponsorreturn">#REF!</definedName>
    <definedName name="spop1" localSheetId="20">#REF!</definedName>
    <definedName name="spop1">#N/A</definedName>
    <definedName name="spop2" localSheetId="20">#REF!</definedName>
    <definedName name="spop2">#N/A</definedName>
    <definedName name="spop3" localSheetId="20">#REF!</definedName>
    <definedName name="spop3">#N/A</definedName>
    <definedName name="spop4" localSheetId="20">#REF!</definedName>
    <definedName name="spop4">#N/A</definedName>
    <definedName name="SportPenBase">#REF!</definedName>
    <definedName name="SportPenWorst">#REF!</definedName>
    <definedName name="sportsprograms">#REF!</definedName>
    <definedName name="Spot_Purchases_and_Tailgate" localSheetId="20">#REF!</definedName>
    <definedName name="Spot_Purchases_and_Tailgate">#REF!</definedName>
    <definedName name="SPOTE_04" localSheetId="20">#REF!</definedName>
    <definedName name="SPOTE_04">#REF!</definedName>
    <definedName name="spotrad12">#REF!</definedName>
    <definedName name="SpotsPerProg">#REF!</definedName>
    <definedName name="spottvradiograph">#REF!</definedName>
    <definedName name="spread">#REF!</definedName>
    <definedName name="spreadwith10">#REF!</definedName>
    <definedName name="spreadwith2011">#N/A</definedName>
    <definedName name="SpringCastle" localSheetId="20">#REF!</definedName>
    <definedName name="SpringCastle">#REF!</definedName>
    <definedName name="Springer_00">#REF!</definedName>
    <definedName name="Springer_01">#REF!</definedName>
    <definedName name="Springer_98">#REF!</definedName>
    <definedName name="Springer_99">#REF!</definedName>
    <definedName name="SPS_COS">#REF!</definedName>
    <definedName name="SPTIM">"154033"</definedName>
    <definedName name="SPWS_WBID" localSheetId="20">"B1C80735-5882-4AF2-B0B4-34EDD8A645E0"</definedName>
    <definedName name="SPWS_WBID">"6770D16C-B453-4883-9736-E9CCF832AEC8"</definedName>
    <definedName name="SR" localSheetId="20">#REF!</definedName>
    <definedName name="SR">#N/A</definedName>
    <definedName name="SR_2" localSheetId="20">#REF!</definedName>
    <definedName name="SR_2">#N/A</definedName>
    <definedName name="SR_BW_IS_4th_Pass" hidden="1">"47QU7MQZS7AA0RL6O5BR5NO4Z"</definedName>
    <definedName name="srhtrhtrhrth">#REF!</definedName>
    <definedName name="srtsu">#REF!</definedName>
    <definedName name="srtu">#REF!</definedName>
    <definedName name="srtyr">#REF!</definedName>
    <definedName name="srtyt">#REF!</definedName>
    <definedName name="srtythgf">#REF!</definedName>
    <definedName name="SSDD" localSheetId="20" hidden="1">#REF!</definedName>
    <definedName name="SSDD" hidden="1">#REF!</definedName>
    <definedName name="SSR_1999">#REF!</definedName>
    <definedName name="SSR_2000">#REF!</definedName>
    <definedName name="SSR_2001">#REF!</definedName>
    <definedName name="SSR_98">#REF!</definedName>
    <definedName name="sss"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sss" localSheetId="20">#REF!,#REF!,#REF!,#REF!</definedName>
    <definedName name="sss"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sss_1"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sss_1"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sss_1"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sss_2"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sss_2"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sss_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sss_3"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sss_3"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sss_3"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sss_4"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sss_4"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sss_4"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sss_5"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sss_5"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sss_5"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ssss" localSheetId="12" hidden="1">{TRUE,TRUE,-1.25,-15.5,484.5,279.75,FALSE,FALSE,TRUE,TRUE,0,3,#N/A,1,#N/A,6.54545454545454,15.55,1,FALSE,FALSE,3,TRUE,1,FALSE,100,"Swvu.WP1.","ACwvu.WP1.",1,FALSE,FALSE,0.25,0.25,0.25,0.25,1,"","&amp;L&amp;D &amp;T NBW&amp;C&amp;P&amp;R&amp;F",FALSE,FALSE,FALSE,FALSE,1,100,#N/A,#N/A,FALSE,FALSE,#N/A,#N/A,FALSE,FALSE}</definedName>
    <definedName name="ssss" localSheetId="20" hidden="1">{TRUE,TRUE,-1.25,-15.5,484.5,279.75,FALSE,FALSE,TRUE,TRUE,0,3,#N/A,1,#N/A,6.54545454545454,15.55,1,FALSE,FALSE,3,TRUE,1,FALSE,100,"Swvu.WP1.","ACwvu.WP1.",1,FALSE,FALSE,0.25,0.25,0.25,0.25,1,"","&amp;L&amp;D &amp;T NBW&amp;C&amp;P&amp;R&amp;F",FALSE,FALSE,FALSE,FALSE,1,100,#N/A,#N/A,FALSE,FALSE,#N/A,#N/A,FALSE,FALSE}</definedName>
    <definedName name="ssss" hidden="1">{TRUE,TRUE,-1.25,-15.5,484.5,279.75,FALSE,FALSE,TRUE,TRUE,0,3,#N/A,1,#N/A,6.54545454545454,15.55,1,FALSE,FALSE,3,TRUE,1,FALSE,100,"Swvu.WP1.","ACwvu.WP1.",1,FALSE,FALSE,0.25,0.25,0.25,0.25,1,"","&amp;L&amp;D &amp;T NBW&amp;C&amp;P&amp;R&amp;F",FALSE,FALSE,FALSE,FALSE,1,100,#N/A,#N/A,FALSE,FALSE,#N/A,#N/A,FALSE,FALSE}</definedName>
    <definedName name="St_File_Path">#REF!</definedName>
    <definedName name="St_File_Used">#REF!</definedName>
    <definedName name="staff">#REF!</definedName>
    <definedName name="Staffing_Plan_1">#REF!</definedName>
    <definedName name="Staffing_Plan_2">#REF!</definedName>
    <definedName name="START" localSheetId="20">#REF!</definedName>
    <definedName name="START">#REF!</definedName>
    <definedName name="start.year">#REF!</definedName>
    <definedName name="START_DATE">#REF!</definedName>
    <definedName name="start_month">#REF!</definedName>
    <definedName name="Start_Year">#REF!</definedName>
    <definedName name="START1" localSheetId="20">#REF!</definedName>
    <definedName name="START1">#N/A</definedName>
    <definedName name="StartColumnOut">#REF!</definedName>
    <definedName name="StartContractMonthCor">#REF!</definedName>
    <definedName name="STARTCR" localSheetId="20">#REF!</definedName>
    <definedName name="STARTCR">#REF!</definedName>
    <definedName name="STARTDATE">#REF!</definedName>
    <definedName name="STARTDR" localSheetId="20">#REF!</definedName>
    <definedName name="STARTDR">#REF!</definedName>
    <definedName name="StartEffDateCor">#REF!</definedName>
    <definedName name="StartRowOut">#REF!</definedName>
    <definedName name="Startup.Quarter" localSheetId="20">#REF!</definedName>
    <definedName name="Startup.Quarter">#N/A</definedName>
    <definedName name="stat">#REF!</definedName>
    <definedName name="State" localSheetId="20">#REF!</definedName>
    <definedName name="State">#REF!</definedName>
    <definedName name="State_Impacts_GenTie" localSheetId="20">#REF!</definedName>
    <definedName name="State_Impacts_GenTie">#REF!</definedName>
    <definedName name="state_other">#REF!</definedName>
    <definedName name="State_Special">#REF!</definedName>
    <definedName name="State_Tx_Rate">#REF!</definedName>
    <definedName name="STATEA22">#REF!</definedName>
    <definedName name="STATEA6">#REF!</definedName>
    <definedName name="StateAB">#REF!</definedName>
    <definedName name="StateActivity">#REF!</definedName>
    <definedName name="STATEAFTER1">#REF!</definedName>
    <definedName name="statecurrent">#REF!</definedName>
    <definedName name="StateData">OFFSET(#REF!,,,COUNTA(#REF!),COUNTA(#REF!))</definedName>
    <definedName name="StateInstruction">#REF!</definedName>
    <definedName name="Statelist" localSheetId="20">#REF!</definedName>
    <definedName name="Statelist">#REF!</definedName>
    <definedName name="statelt">#REF!</definedName>
    <definedName name="StatementDate">#REF!</definedName>
    <definedName name="statements">#REF!</definedName>
    <definedName name="statenol1">#REF!</definedName>
    <definedName name="STATENOL12">#REF!</definedName>
    <definedName name="STATENOL13">#REF!</definedName>
    <definedName name="STATENOL22">#REF!</definedName>
    <definedName name="STATENOL24">#REF!</definedName>
    <definedName name="STATENOL25">#REF!</definedName>
    <definedName name="STATENOL33">#REF!</definedName>
    <definedName name="STATENOL44">#REF!</definedName>
    <definedName name="STATENOL55">#REF!</definedName>
    <definedName name="STATENOL6">#REF!</definedName>
    <definedName name="STATENOL66">#REF!</definedName>
    <definedName name="STATENOL77">#REF!</definedName>
    <definedName name="STATERATES">#REF!</definedName>
    <definedName name="STATETAXES">#REF!</definedName>
    <definedName name="StationGraph">#REF!</definedName>
    <definedName name="STATIONS">#REF!</definedName>
    <definedName name="STATIONVOLUME">#REF!</definedName>
    <definedName name="Stats_App">#REF!</definedName>
    <definedName name="Stats_Data">#REF!</definedName>
    <definedName name="Stats_DB">#REF!</definedName>
    <definedName name="Stats_EAC">#REF!</definedName>
    <definedName name="Stats_Rpt">#REF!</definedName>
    <definedName name="Stats_Title1">#REF!</definedName>
    <definedName name="Stats_Title2">#REF!</definedName>
    <definedName name="Stats1">#REF!</definedName>
    <definedName name="STATS2">#REF!</definedName>
    <definedName name="STATS3">#REF!</definedName>
    <definedName name="statsrevised" localSheetId="12" hidden="1">{#N/A,#N/A,FALSE,"O&amp;M by processes";#N/A,#N/A,FALSE,"Elec Act vs Bud";#N/A,#N/A,FALSE,"G&amp;A";#N/A,#N/A,FALSE,"BGS";#N/A,#N/A,FALSE,"Res Cost"}</definedName>
    <definedName name="statsrevised" localSheetId="15" hidden="1">{#N/A,#N/A,FALSE,"O&amp;M by processes";#N/A,#N/A,FALSE,"Elec Act vs Bud";#N/A,#N/A,FALSE,"G&amp;A";#N/A,#N/A,FALSE,"BGS";#N/A,#N/A,FALSE,"Res Cost"}</definedName>
    <definedName name="statsrevised" localSheetId="20" hidden="1">{#N/A,#N/A,FALSE,"O&amp;M by processes";#N/A,#N/A,FALSE,"Elec Act vs Bud";#N/A,#N/A,FALSE,"G&amp;A";#N/A,#N/A,FALSE,"BGS";#N/A,#N/A,FALSE,"Res Cost"}</definedName>
    <definedName name="statsrevised" hidden="1">{#N/A,#N/A,FALSE,"O&amp;M by processes";#N/A,#N/A,FALSE,"Elec Act vs Bud";#N/A,#N/A,FALSE,"G&amp;A";#N/A,#N/A,FALSE,"BGS";#N/A,#N/A,FALSE,"Res Cost"}</definedName>
    <definedName name="Status" localSheetId="20">#REF!</definedName>
    <definedName name="Status">#REF!</definedName>
    <definedName name="Status2">#REF!</definedName>
    <definedName name="StatusCopy">#REF!</definedName>
    <definedName name="StatusCor">#REF!</definedName>
    <definedName name="StatusDG">#REF!</definedName>
    <definedName name="StatusOut">#REF!</definedName>
    <definedName name="statusquo" hidden="1">{#N/A,#N/A,FALSE,"T COST";#N/A,#N/A,FALSE,"COST_FH"}</definedName>
    <definedName name="STBORDER">#REF!</definedName>
    <definedName name="stc">#REF!</definedName>
    <definedName name="stck" localSheetId="12" hidden="1">{"Saldenliste",#N/A,FALSE,"H A Ü"}</definedName>
    <definedName name="stck" localSheetId="20" hidden="1">{"Saldenliste",#N/A,FALSE,"H A Ü"}</definedName>
    <definedName name="stck" hidden="1">{"Saldenliste",#N/A,FALSE,"H A Ü"}</definedName>
    <definedName name="StConsLia07">#REF!</definedName>
    <definedName name="StConsLia08">#REF!</definedName>
    <definedName name="Stconslia09">#REF!</definedName>
    <definedName name="Stconslia10">#REF!</definedName>
    <definedName name="Stconslia11">#REF!</definedName>
    <definedName name="StConslia12">#REF!</definedName>
    <definedName name="StConslia13">#REF!</definedName>
    <definedName name="StConslia14">#REF!</definedName>
    <definedName name="StConslia15">#REF!</definedName>
    <definedName name="STD">#REF!</definedName>
    <definedName name="stdalne_Scenario_1_List">#REF!</definedName>
    <definedName name="steam_prod" localSheetId="20">#REF!</definedName>
    <definedName name="steam_prod">#N/A</definedName>
    <definedName name="Steel_Bulks_HV" localSheetId="20">#REF!</definedName>
    <definedName name="Steel_Bulks_HV">#REF!</definedName>
    <definedName name="Steel_Bulks_LV" localSheetId="20">#REF!</definedName>
    <definedName name="Steel_Bulks_LV">#REF!</definedName>
    <definedName name="STEP">#REF!</definedName>
    <definedName name="StepUp_1">#REF!</definedName>
    <definedName name="StepUp_2">#REF!</definedName>
    <definedName name="STG" localSheetId="20">#REF!</definedName>
    <definedName name="STG">#N/A</definedName>
    <definedName name="sthbtf">#REF!</definedName>
    <definedName name="sthsrt">#REF!,#REF!,#REF!,#REF!</definedName>
    <definedName name="sthtyu">#REF!</definedName>
    <definedName name="STI">#REF!</definedName>
    <definedName name="STILL1040">#REF!</definedName>
    <definedName name="Stings_00">#REF!</definedName>
    <definedName name="Stings_01">#REF!</definedName>
    <definedName name="Stings_99">#REF!</definedName>
    <definedName name="stock.price">#REF!</definedName>
    <definedName name="storm08">#REF!</definedName>
    <definedName name="stormadd07">#REF!</definedName>
    <definedName name="stormadd09">#REF!</definedName>
    <definedName name="stormnew08">#REF!</definedName>
    <definedName name="STPOWER" localSheetId="20">#REF!</definedName>
    <definedName name="STPOWER">#N/A</definedName>
    <definedName name="STREET">#REF!</definedName>
    <definedName name="Strings" localSheetId="20">#REF!</definedName>
    <definedName name="Strings">#REF!</definedName>
    <definedName name="Strip1_00">#REF!</definedName>
    <definedName name="Strip1_01">#REF!</definedName>
    <definedName name="Strip2_01">#REF!</definedName>
    <definedName name="Structures_Improvements">#REF!+#REF!</definedName>
    <definedName name="stryhrth">#REF!</definedName>
    <definedName name="StTax07">#REF!</definedName>
    <definedName name="StTax08">#REF!</definedName>
    <definedName name="StTax09">#REF!</definedName>
    <definedName name="sttax1">#REF!</definedName>
    <definedName name="StTax10">#REF!</definedName>
    <definedName name="StTax11">#REF!</definedName>
    <definedName name="StTax12">#REF!</definedName>
    <definedName name="StTax13">#REF!</definedName>
    <definedName name="StTax14">#REF!</definedName>
    <definedName name="StTax15">#REF!</definedName>
    <definedName name="sttax2">#REF!</definedName>
    <definedName name="StTaxAdj08">#REF!</definedName>
    <definedName name="StTaxAdj12">#REF!</definedName>
    <definedName name="StTaxAdj13">#REF!</definedName>
    <definedName name="StTaxAdj14">#REF!</definedName>
    <definedName name="StTaxAdj15">#REF!</definedName>
    <definedName name="StTaxDiff07">#REF!</definedName>
    <definedName name="StTaxDiff08">#REF!</definedName>
    <definedName name="StTaxDiff09">#REF!</definedName>
    <definedName name="StTaxDiff10">#REF!</definedName>
    <definedName name="StTaxDiff11">#REF!</definedName>
    <definedName name="StTaxDiff12">#REF!</definedName>
    <definedName name="StTaxDiff13">#REF!</definedName>
    <definedName name="StTaxDiff14">#REF!</definedName>
    <definedName name="StTaxDiff15">#REF!</definedName>
    <definedName name="stu">#REF!,#REF!,#REF!,#REF!</definedName>
    <definedName name="Studio_20TV">#REF!</definedName>
    <definedName name="Studio_OffNet1">#REF!</definedName>
    <definedName name="Studio_OffNet2">#REF!</definedName>
    <definedName name="Studio_Summ">#REF!</definedName>
    <definedName name="Studio_Theatrical">#REF!</definedName>
    <definedName name="Studio_TV">#REF!</definedName>
    <definedName name="StudyNameDG">#REF!</definedName>
    <definedName name="StudyNameOut">#REF!</definedName>
    <definedName name="stuff" localSheetId="20" hidden="1">#REF!</definedName>
    <definedName name="stuff" hidden="1">#REF!</definedName>
    <definedName name="styhrt">#REF!</definedName>
    <definedName name="style">#REF!</definedName>
    <definedName name="styytjuyt">#REF!,#REF!,#REF!,#REF!</definedName>
    <definedName name="SU">#REF!</definedName>
    <definedName name="SUB">#REF!</definedName>
    <definedName name="SUBCON">#REF!</definedName>
    <definedName name="Subcontract" localSheetId="20">#REF!</definedName>
    <definedName name="Subcontract">#REF!</definedName>
    <definedName name="submit" localSheetId="12"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submit" localSheetId="20"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submit"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SubordinatedRating">#REF!</definedName>
    <definedName name="Subs">#REF!</definedName>
    <definedName name="Subs_Camboriu">#REF!</definedName>
    <definedName name="SubS_Count" localSheetId="20">#REF!</definedName>
    <definedName name="SubS_Count">#REF!</definedName>
    <definedName name="Subs_Curitiba_Cable">#REF!</definedName>
    <definedName name="Subs_Curitiba_MMDS">#REF!</definedName>
    <definedName name="Subs_Florianopolis">#REF!</definedName>
    <definedName name="Subs_Fox">#REF!</definedName>
    <definedName name="Subs_Rio">#REF!</definedName>
    <definedName name="Subs_SP_Cable">#REF!</definedName>
    <definedName name="Subs_SP_MMDS">#REF!</definedName>
    <definedName name="SUBSANDHOMES">#REF!</definedName>
    <definedName name="SUBSEQUENT_YEAR_DATE">#REF!</definedName>
    <definedName name="SUBSEQUENT_YEAR_X">#REF!</definedName>
    <definedName name="SubStation_Rate">#REF!</definedName>
    <definedName name="SUBTITLE">#N/A</definedName>
    <definedName name="SUE" localSheetId="12" hidden="1">{#N/A,#N/A,TRUE,"TOTAL DISTRIBUTION";#N/A,#N/A,TRUE,"SOUTH";#N/A,#N/A,TRUE,"NORTHEAST";#N/A,#N/A,TRUE,"WEST"}</definedName>
    <definedName name="SUE" localSheetId="20" hidden="1">{#N/A,#N/A,TRUE,"TOTAL DISTRIBUTION";#N/A,#N/A,TRUE,"SOUTH";#N/A,#N/A,TRUE,"NORTHEAST";#N/A,#N/A,TRUE,"WEST"}</definedName>
    <definedName name="SUE" hidden="1">{#N/A,#N/A,TRUE,"TOTAL DISTRIBUTION";#N/A,#N/A,TRUE,"SOUTH";#N/A,#N/A,TRUE,"NORTHEAST";#N/A,#N/A,TRUE,"WEST"}</definedName>
    <definedName name="sum">#REF!</definedName>
    <definedName name="sumforeytd">#REF!</definedName>
    <definedName name="sumforeytd2">#REF!</definedName>
    <definedName name="SUMM">#REF!</definedName>
    <definedName name="Summary" localSheetId="20">#REF!</definedName>
    <definedName name="SUMMARY">#REF!</definedName>
    <definedName name="Summary_00">#REF!</definedName>
    <definedName name="Summary_01">#REF!</definedName>
    <definedName name="Summary_1998">#REF!</definedName>
    <definedName name="Summary_1999">#REF!</definedName>
    <definedName name="Summary_2000">#REF!</definedName>
    <definedName name="Summary_2001">#REF!</definedName>
    <definedName name="Summary_98">#REF!</definedName>
    <definedName name="Summary_99">#REF!</definedName>
    <definedName name="Summary_Outputs">#REF!</definedName>
    <definedName name="summarystat">#REF!</definedName>
    <definedName name="Sumplanytd">#REF!</definedName>
    <definedName name="sumptf2">#REF!</definedName>
    <definedName name="sumtran2">#REF!</definedName>
    <definedName name="sumtrans">#REF!</definedName>
    <definedName name="SumUDA">#REF!</definedName>
    <definedName name="SUPFUEL" localSheetId="20">#REF!</definedName>
    <definedName name="SUPFUEL">#N/A</definedName>
    <definedName name="Supplemental_Gas_Burn_Tariff">#REF!</definedName>
    <definedName name="support" localSheetId="12" hidden="1">{#N/A,#N/A,FALSE,"O&amp;M by processes";#N/A,#N/A,FALSE,"Elec Act vs Bud";#N/A,#N/A,FALSE,"G&amp;A";#N/A,#N/A,FALSE,"BGS";#N/A,#N/A,FALSE,"Res Cost"}</definedName>
    <definedName name="support" localSheetId="15" hidden="1">{#N/A,#N/A,FALSE,"O&amp;M by processes";#N/A,#N/A,FALSE,"Elec Act vs Bud";#N/A,#N/A,FALSE,"G&amp;A";#N/A,#N/A,FALSE,"BGS";#N/A,#N/A,FALSE,"Res Cost"}</definedName>
    <definedName name="support" localSheetId="20" hidden="1">{#N/A,#N/A,FALSE,"O&amp;M by processes";#N/A,#N/A,FALSE,"Elec Act vs Bud";#N/A,#N/A,FALSE,"G&amp;A";#N/A,#N/A,FALSE,"BGS";#N/A,#N/A,FALSE,"Res Cost"}</definedName>
    <definedName name="support" hidden="1">{#N/A,#N/A,FALSE,"O&amp;M by processes";#N/A,#N/A,FALSE,"Elec Act vs Bud";#N/A,#N/A,FALSE,"G&amp;A";#N/A,#N/A,FALSE,"BGS";#N/A,#N/A,FALSE,"Res Cost"}</definedName>
    <definedName name="supporti" localSheetId="12" hidden="1">{#N/A,#N/A,FALSE,"O&amp;M by processes";#N/A,#N/A,FALSE,"Elec Act vs Bud";#N/A,#N/A,FALSE,"G&amp;A";#N/A,#N/A,FALSE,"BGS";#N/A,#N/A,FALSE,"Res Cost"}</definedName>
    <definedName name="supporti" localSheetId="15" hidden="1">{#N/A,#N/A,FALSE,"O&amp;M by processes";#N/A,#N/A,FALSE,"Elec Act vs Bud";#N/A,#N/A,FALSE,"G&amp;A";#N/A,#N/A,FALSE,"BGS";#N/A,#N/A,FALSE,"Res Cost"}</definedName>
    <definedName name="supporti" localSheetId="20" hidden="1">{#N/A,#N/A,FALSE,"O&amp;M by processes";#N/A,#N/A,FALSE,"Elec Act vs Bud";#N/A,#N/A,FALSE,"G&amp;A";#N/A,#N/A,FALSE,"BGS";#N/A,#N/A,FALSE,"Res Cost"}</definedName>
    <definedName name="supporti" hidden="1">{#N/A,#N/A,FALSE,"O&amp;M by processes";#N/A,#N/A,FALSE,"Elec Act vs Bud";#N/A,#N/A,FALSE,"G&amp;A";#N/A,#N/A,FALSE,"BGS";#N/A,#N/A,FALSE,"Res Cost"}</definedName>
    <definedName name="SUPPORTING_DATA_TO_UPLOAD">#REF!</definedName>
    <definedName name="surplus_pct" localSheetId="20">#REF!</definedName>
    <definedName name="surplus_pct">#REF!</definedName>
    <definedName name="surplus_point" localSheetId="20">#REF!</definedName>
    <definedName name="surplus_point">#REF!</definedName>
    <definedName name="surprise">#REF!</definedName>
    <definedName name="suz" localSheetId="20">#REF!</definedName>
    <definedName name="suz">#REF!</definedName>
    <definedName name="sv_5yr">#REF!</definedName>
    <definedName name="SV_AD">#REF!</definedName>
    <definedName name="SV_AD_REV">#REF!</definedName>
    <definedName name="SV_AFF5SUM">#REF!</definedName>
    <definedName name="sv_launch">#REF!</definedName>
    <definedName name="SV_Print">#REF!</definedName>
    <definedName name="SV_SUB">#REF!</definedName>
    <definedName name="svc_costs" localSheetId="20">#REF!</definedName>
    <definedName name="svc_costs">#N/A</definedName>
    <definedName name="SVP" localSheetId="20">#REF!</definedName>
    <definedName name="SVP">#REF!</definedName>
    <definedName name="Swag">#REF!</definedName>
    <definedName name="Swap_Amort">#REF!</definedName>
    <definedName name="switch">#REF!</definedName>
    <definedName name="Switchyard">#REF!</definedName>
    <definedName name="Swvu.All._.of._.Report." hidden="1">#REF!</definedName>
    <definedName name="Swvu.Comments._.MTH." hidden="1">#REF!</definedName>
    <definedName name="Swvu.Comments._.QTR." hidden="1">#REF!</definedName>
    <definedName name="Swvu.Comments._.YTD." hidden="1">#REF!</definedName>
    <definedName name="Swvu.earnings." localSheetId="20" hidden="1">#REF!</definedName>
    <definedName name="Swvu.earnings." hidden="1">#REF!</definedName>
    <definedName name="Swvu.MTH._.QTR._.YTD." hidden="1">#REF!</definedName>
    <definedName name="Swvu.MTH._.YTD." hidden="1">#REF!</definedName>
    <definedName name="Swvu.OP." localSheetId="20" hidden="1">#REF!</definedName>
    <definedName name="Swvu.OP." hidden="1">#REF!</definedName>
    <definedName name="synclear">#REF!</definedName>
    <definedName name="SynClearChrt">#REF!</definedName>
    <definedName name="Synergies">#REF!</definedName>
    <definedName name="Synergy" localSheetId="20">#REF!</definedName>
    <definedName name="Synergy">#N/A</definedName>
    <definedName name="t">#REF!</definedName>
    <definedName name="T_BS">#REF!</definedName>
    <definedName name="T_CFS">#REF!</definedName>
    <definedName name="T_E">#REF!</definedName>
    <definedName name="T_Line_Rate">#REF!</definedName>
    <definedName name="T1_Civil">#REF!</definedName>
    <definedName name="T1_PEM">#REF!</definedName>
    <definedName name="T2_Civil">#REF!</definedName>
    <definedName name="T2_PEM">#REF!</definedName>
    <definedName name="T5_AMORT" localSheetId="20">#REF!</definedName>
    <definedName name="T5_AMORT">#N/A</definedName>
    <definedName name="T5_COMFEE" localSheetId="20">#REF!</definedName>
    <definedName name="T5_COMFEE">#N/A</definedName>
    <definedName name="T5_DEBT" localSheetId="20">#REF!</definedName>
    <definedName name="T5_DEBT">#N/A</definedName>
    <definedName name="T5_FINCFEE" localSheetId="20">#REF!</definedName>
    <definedName name="T5_FINCFEE">#N/A</definedName>
    <definedName name="T5_GP" localSheetId="20">#REF!</definedName>
    <definedName name="T5_GP">#N/A</definedName>
    <definedName name="T5_RATE" localSheetId="20">#REF!</definedName>
    <definedName name="T5_RATE">#N/A</definedName>
    <definedName name="T5_TERM" localSheetId="20">#REF!</definedName>
    <definedName name="T5_TERM">#N/A</definedName>
    <definedName name="TABLE">#REF!</definedName>
    <definedName name="Table_of_Contents" localSheetId="20">#REF!</definedName>
    <definedName name="Table_of_Contents">#N/A</definedName>
    <definedName name="Table1">#REF!</definedName>
    <definedName name="Table1Start">#REF!</definedName>
    <definedName name="Table2">#REF!</definedName>
    <definedName name="table4">#REF!</definedName>
    <definedName name="TABLE4_1" localSheetId="20">#REF!</definedName>
    <definedName name="TABLE4_1">#REF!</definedName>
    <definedName name="TABLE4_2" localSheetId="20">#REF!</definedName>
    <definedName name="TABLE4_2">#REF!</definedName>
    <definedName name="TableHeader">#REF!</definedName>
    <definedName name="TableName">"Dummy"</definedName>
    <definedName name="Tacx_Factor">#REF!</definedName>
    <definedName name="take" localSheetId="12" hidden="1">{#N/A,#N/A,FALSE,"Input Data Sheet";#N/A,#N/A,FALSE,"Turnover";#N/A,#N/A,FALSE,"NSAR";#N/A,#N/A,FALSE,"Ratios-HUB";#N/A,#N/A,FALSE,"Capital Roll - Hub"}</definedName>
    <definedName name="take" localSheetId="20" hidden="1">{#N/A,#N/A,FALSE,"Input Data Sheet";#N/A,#N/A,FALSE,"Turnover";#N/A,#N/A,FALSE,"NSAR";#N/A,#N/A,FALSE,"Ratios-HUB";#N/A,#N/A,FALSE,"Capital Roll - Hub"}</definedName>
    <definedName name="take" hidden="1">{#N/A,#N/A,FALSE,"Input Data Sheet";#N/A,#N/A,FALSE,"Turnover";#N/A,#N/A,FALSE,"NSAR";#N/A,#N/A,FALSE,"Ratios-HUB";#N/A,#N/A,FALSE,"Capital Roll - Hub"}</definedName>
    <definedName name="TAMI" hidden="1">{"summary",#N/A,FALSE,"PCR DIRECTORY"}</definedName>
    <definedName name="TandF">#REF!</definedName>
    <definedName name="TandFHeading">#REF!</definedName>
    <definedName name="Tangent_Type" localSheetId="20">#REF!</definedName>
    <definedName name="Tangent_Type">#REF!</definedName>
    <definedName name="TangibleBook">#REF!</definedName>
    <definedName name="tanstake1">#REF!</definedName>
    <definedName name="tanstake2">#REF!</definedName>
    <definedName name="tanstake3">#REF!</definedName>
    <definedName name="tanstake4">#REF!</definedName>
    <definedName name="tanstake5">#REF!</definedName>
    <definedName name="tar">#REF!</definedName>
    <definedName name="targ_name">#REF!</definedName>
    <definedName name="targ_number">#REF!</definedName>
    <definedName name="Targ1">#REF!</definedName>
    <definedName name="target">#REF!</definedName>
    <definedName name="Target_List">#REF!</definedName>
    <definedName name="Target_Price">#REF!</definedName>
    <definedName name="Target1" localSheetId="20">#REF!</definedName>
    <definedName name="target1">#REF!</definedName>
    <definedName name="target2" localSheetId="20">#REF!</definedName>
    <definedName name="target2">#REF!</definedName>
    <definedName name="target3" localSheetId="20">#REF!</definedName>
    <definedName name="target3">#REF!</definedName>
    <definedName name="target4" localSheetId="20">#REF!</definedName>
    <definedName name="target4">#REF!</definedName>
    <definedName name="target5">#REF!</definedName>
    <definedName name="target6">#REF!</definedName>
    <definedName name="TargetLboProjection">#REF!</definedName>
    <definedName name="TARIFF4" localSheetId="20">#REF!</definedName>
    <definedName name="TARIFF4">#N/A</definedName>
    <definedName name="TARIFF5" localSheetId="20">#REF!</definedName>
    <definedName name="TARIFF5">#N/A</definedName>
    <definedName name="TARIFF6" localSheetId="20">#REF!</definedName>
    <definedName name="TARIFF6">#N/A</definedName>
    <definedName name="Tarrif">#REF!</definedName>
    <definedName name="Task">#REF!</definedName>
    <definedName name="Task2">#REF!</definedName>
    <definedName name="TaskDescr">#REF!</definedName>
    <definedName name="TAX">0.0825</definedName>
    <definedName name="Tax_Adjustment">#REF!</definedName>
    <definedName name="tax_base_on_inc">#REF!</definedName>
    <definedName name="tax_basis">#REF!</definedName>
    <definedName name="Tax_Calculation" localSheetId="20">#REF!</definedName>
    <definedName name="Tax_Calculation">#N/A</definedName>
    <definedName name="tax_desc">#REF!</definedName>
    <definedName name="Tax_Effective">#REF!</definedName>
    <definedName name="Tax_Exempt_Rate">#REF!</definedName>
    <definedName name="Tax_Preparer">#REF!</definedName>
    <definedName name="Tax_Rate" localSheetId="20">#REF!</definedName>
    <definedName name="Tax_Rate">#N/A</definedName>
    <definedName name="Tax_Rate_Adj">#REF!</definedName>
    <definedName name="Tax_Reviewer">#REF!</definedName>
    <definedName name="Taxable_Income">#REF!</definedName>
    <definedName name="taxcalc" localSheetId="20">#REF!</definedName>
    <definedName name="taxcalc">#REF!</definedName>
    <definedName name="TaxDep" localSheetId="20">#REF!</definedName>
    <definedName name="TaxDep">#REF!</definedName>
    <definedName name="TaxEq_Return">#N/A</definedName>
    <definedName name="TaxEq_target">#N/A</definedName>
    <definedName name="TaxEquity" localSheetId="20">#REF!</definedName>
    <definedName name="TaxEquity">#REF!</definedName>
    <definedName name="taxes" localSheetId="20">#REF!</definedName>
    <definedName name="TAXES">#N/A</definedName>
    <definedName name="Taxes____000" localSheetId="20">#REF!</definedName>
    <definedName name="Taxes____000">#N/A</definedName>
    <definedName name="TAXINC">#REF!</definedName>
    <definedName name="TaxProvCalc">#REF!</definedName>
    <definedName name="taxr">#REF!</definedName>
    <definedName name="TaxRate" localSheetId="20">#REF!</definedName>
    <definedName name="TaxRate">#N/A</definedName>
    <definedName name="TaxStateSA">#REF!</definedName>
    <definedName name="TaxTfer">#REF!</definedName>
    <definedName name="TAXTI">#REF!</definedName>
    <definedName name="TaxTV">10%</definedName>
    <definedName name="TaxXL">5%</definedName>
    <definedName name="TaxYear">#REF!</definedName>
    <definedName name="tbl_CPIRates">#REF!</definedName>
    <definedName name="tbl_Damaris">#REF!</definedName>
    <definedName name="tbl_festub_ack">#REF!</definedName>
    <definedName name="tbl_festub_basa">#REF!</definedName>
    <definedName name="tbl_festub_details">#REF!</definedName>
    <definedName name="tbl_GDPPTCrates">#REF!</definedName>
    <definedName name="tbl_GDPrates">#REF!</definedName>
    <definedName name="tbl_InsRates">#REF!</definedName>
    <definedName name="tbl_LABORrates">#REF!</definedName>
    <definedName name="tbl_PTaxRates">#REF!</definedName>
    <definedName name="tblAvoidedCost">#REF!</definedName>
    <definedName name="tblEnergy">#REF!</definedName>
    <definedName name="tblEntity">#REF!</definedName>
    <definedName name="tblLegacy_Org_to_WBS_Suffix">#REF!</definedName>
    <definedName name="tblLegacy_to_NEET">#REF!</definedName>
    <definedName name="tblSubsList">#REF!</definedName>
    <definedName name="tblVesselPositionNames">#REF!</definedName>
    <definedName name="TC">#REF!</definedName>
    <definedName name="TCECAcquisition">#REF!</definedName>
    <definedName name="TCF">#REF!</definedName>
    <definedName name="tci_ol">#REF!</definedName>
    <definedName name="tci_sv">#REF!</definedName>
    <definedName name="TCOS_Year" localSheetId="20">#REF!</definedName>
    <definedName name="TCOS_Year">#REF!</definedName>
    <definedName name="TDR_ITC" localSheetId="20">#REF!</definedName>
    <definedName name="TDR_ITC">#REF!</definedName>
    <definedName name="TDR_TD" localSheetId="20">#REF!</definedName>
    <definedName name="TDR_TD">#REF!</definedName>
    <definedName name="TDRXS">#REF!</definedName>
    <definedName name="tdryfg">#REF!</definedName>
    <definedName name="TDS">#REF!</definedName>
    <definedName name="TDX">#REF!</definedName>
    <definedName name="TDX_TD">#REF!</definedName>
    <definedName name="tdytjyjtyj">#REF!</definedName>
    <definedName name="TE">#REF!</definedName>
    <definedName name="teagdz" localSheetId="12" hidden="1">{"Factsheet",#N/A,FALSE,"Fact";"Earnings",#N/A,FALSE,"Earnings";"BalanceSheet",#N/A,FALSE,"BalanceSheet";"Change in Cash",#N/A,FALSE,"CashFlow"}</definedName>
    <definedName name="teagdz" localSheetId="20" hidden="1">{"Factsheet",#N/A,FALSE,"Fact";"Earnings",#N/A,FALSE,"Earnings";"BalanceSheet",#N/A,FALSE,"BalanceSheet";"Change in Cash",#N/A,FALSE,"CashFlow"}</definedName>
    <definedName name="teagdz" hidden="1">{"Factsheet",#N/A,FALSE,"Fact";"Earnings",#N/A,FALSE,"Earnings";"BalanceSheet",#N/A,FALSE,"BalanceSheet";"Change in Cash",#N/A,FALSE,"CashFlow"}</definedName>
    <definedName name="teast" localSheetId="12" hidden="1">{#N/A,#N/A,TRUE,"TOTAL DSBN";#N/A,#N/A,TRUE,"WEST";#N/A,#N/A,TRUE,"SOUTH";#N/A,#N/A,TRUE,"NORTHEAST"}</definedName>
    <definedName name="teast" localSheetId="20" hidden="1">{#N/A,#N/A,TRUE,"TOTAL DSBN";#N/A,#N/A,TRUE,"WEST";#N/A,#N/A,TRUE,"SOUTH";#N/A,#N/A,TRUE,"NORTHEAST"}</definedName>
    <definedName name="teast" hidden="1">{#N/A,#N/A,TRUE,"TOTAL DSBN";#N/A,#N/A,TRUE,"WEST";#N/A,#N/A,TRUE,"SOUTH";#N/A,#N/A,TRUE,"NORTHEAST"}</definedName>
    <definedName name="tec_op_fee" localSheetId="20">#REF!</definedName>
    <definedName name="tec_op_fee">#N/A</definedName>
    <definedName name="Technology">#REF!</definedName>
    <definedName name="TECHOPS10YR">#REF!</definedName>
    <definedName name="tecotaxmeth" localSheetId="20">#REF!</definedName>
    <definedName name="tecotaxmeth">#N/A</definedName>
    <definedName name="tedebt_reduct" localSheetId="20">#REF!</definedName>
    <definedName name="tedebt_reduct">#N/A</definedName>
    <definedName name="Tel" localSheetId="20" hidden="1">#REF!</definedName>
    <definedName name="Tel" hidden="1">#REF!</definedName>
    <definedName name="telecom5">#REF!</definedName>
    <definedName name="Telecomsum">#REF!</definedName>
    <definedName name="temp">#REF!,#REF!,#REF!,#REF!</definedName>
    <definedName name="Temp4">#REF!</definedName>
    <definedName name="TEMPCELL">#REF!</definedName>
    <definedName name="TemplateID1">#REF!</definedName>
    <definedName name="TemplateID2">#REF!</definedName>
    <definedName name="tempperm">#REF!</definedName>
    <definedName name="temppt">#REF!,#REF!,#REF!,#REF!,#REF!,#REF!,#REF!,#REF!,#REF!,#REF!,#REF!,#REF!,#REF!,#REF!</definedName>
    <definedName name="ten" localSheetId="20">#REF!</definedName>
    <definedName name="TEN">#N/A</definedName>
    <definedName name="teo"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O">#REF!</definedName>
    <definedName name="teo_1"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o_1"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o_1"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o_2"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o_2"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o_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o_3"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o_3"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o_3"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o_4"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o_4"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o_4"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o_5"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o_5"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o_5"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Q">#REF!</definedName>
    <definedName name="Term" localSheetId="20">#REF!</definedName>
    <definedName name="TERM">#N/A</definedName>
    <definedName name="Term_Loan_Amt">#REF!</definedName>
    <definedName name="Term_Loan_Cmp">#REF!</definedName>
    <definedName name="Term_Loan_DSR_Amt">#REF!</definedName>
    <definedName name="Term_Loan_DSR_Input">#REF!</definedName>
    <definedName name="Term_Loan_End">#REF!</definedName>
    <definedName name="Term_Loan_Input">#REF!</definedName>
    <definedName name="term7" localSheetId="20">#REF!</definedName>
    <definedName name="term7">#REF!</definedName>
    <definedName name="Terrain">#REF!</definedName>
    <definedName name="tes"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ss" localSheetId="12" hidden="1">{#N/A,#N/A,FALSE,"Cover";#N/A,#N/A,FALSE,"Comments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name="tesss" localSheetId="20" hidden="1">{#N/A,#N/A,FALSE,"Cover";#N/A,#N/A,FALSE,"Comments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name="tesss" hidden="1">{#N/A,#N/A,FALSE,"Cover";#N/A,#N/A,FALSE,"Comments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name="tessss"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sss"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sss"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 localSheetId="20" hidden="1">"0rcAAB|LCAAAAAAABADsvQdgHEmWJSYvbcp7f0r1StfgdKEIgGATJNiQQBDswYjN5pLsHWlHIymrKoHKZVZlXWYWQMztnbz33nvvvffee||997o7nU4n99//P1xmZAFs9s5K2smeIYCqyB8/fnwfPyIe/x7vFmV6mddNUS0/|2h3vPNRmi|n1axYXnz20bo939799KPf4|g3Th5/t6rfTqrq7Zerlpo2Kb23bB69a4rPPpq37erR3btXV1fjq3v"</definedName>
    <definedName name="test"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 localSheetId="12" hidden="1">{#N/A,#N/A,TRUE,"TOTAL DISTRIBUTION";#N/A,#N/A,TRUE,"SOUTH";#N/A,#N/A,TRUE,"NORTHEAST";#N/A,#N/A,TRUE,"WEST"}</definedName>
    <definedName name="test." localSheetId="20" hidden="1">{#N/A,#N/A,TRUE,"TOTAL DISTRIBUTION";#N/A,#N/A,TRUE,"SOUTH";#N/A,#N/A,TRUE,"NORTHEAST";#N/A,#N/A,TRUE,"WEST"}</definedName>
    <definedName name="test." hidden="1">{#N/A,#N/A,TRUE,"TOTAL DISTRIBUTION";#N/A,#N/A,TRUE,"SOUTH";#N/A,#N/A,TRUE,"NORTHEAST";#N/A,#N/A,TRUE,"WEST"}</definedName>
    <definedName name="TEST_YEAR_DATE">#REF!</definedName>
    <definedName name="TEST_YEAR_X">#REF!</definedName>
    <definedName name="TEST0" localSheetId="20">#REF!</definedName>
    <definedName name="TEST0">#REF!</definedName>
    <definedName name="TEST1" localSheetId="20">#REF!</definedName>
    <definedName name="TEST1">#REF!</definedName>
    <definedName name="TEST10" localSheetId="20">#REF!</definedName>
    <definedName name="TEST10">#REF!</definedName>
    <definedName name="TEST11" localSheetId="20">#REF!</definedName>
    <definedName name="TEST11">#REF!</definedName>
    <definedName name="test12" localSheetId="12" hidden="1">{"assumptions",#N/A,FALSE,"Scenario 1";"valuation",#N/A,FALSE,"Scenario 1"}</definedName>
    <definedName name="test12" localSheetId="20" hidden="1">{"assumptions",#N/A,FALSE,"Scenario 1";"valuation",#N/A,FALSE,"Scenario 1"}</definedName>
    <definedName name="test12" hidden="1">{"assumptions",#N/A,FALSE,"Scenario 1";"valuation",#N/A,FALSE,"Scenario 1"}</definedName>
    <definedName name="test13" localSheetId="12" hidden="1">{"LBO Summary",#N/A,FALSE,"Summary"}</definedName>
    <definedName name="test13" localSheetId="20" hidden="1">{"LBO Summary",#N/A,FALSE,"Summary"}</definedName>
    <definedName name="test13" hidden="1">{"LBO Summary",#N/A,FALSE,"Summary"}</definedName>
    <definedName name="test14" localSheetId="12" hidden="1">{"LBO Summary",#N/A,FALSE,"Summary";"Income Statement",#N/A,FALSE,"Model";"Cash Flow",#N/A,FALSE,"Model";"Balance Sheet",#N/A,FALSE,"Model";"Working Capital",#N/A,FALSE,"Model";"Pro Forma Balance Sheets",#N/A,FALSE,"PFBS";"Debt Balances",#N/A,FALSE,"Model";"Fee Schedules",#N/A,FALSE,"Model"}</definedName>
    <definedName name="test14" localSheetId="20" hidden="1">{"LBO Summary",#N/A,FALSE,"Summary";"Income Statement",#N/A,FALSE,"Model";"Cash Flow",#N/A,FALSE,"Model";"Balance Sheet",#N/A,FALSE,"Model";"Working Capital",#N/A,FALSE,"Model";"Pro Forma Balance Sheets",#N/A,FALSE,"PFBS";"Debt Balances",#N/A,FALSE,"Model";"Fee Schedules",#N/A,FALSE,"Model"}</definedName>
    <definedName name="test14" hidden="1">{"LBO Summary",#N/A,FALSE,"Summary";"Income Statement",#N/A,FALSE,"Model";"Cash Flow",#N/A,FALSE,"Model";"Balance Sheet",#N/A,FALSE,"Model";"Working Capital",#N/A,FALSE,"Model";"Pro Forma Balance Sheets",#N/A,FALSE,"PFBS";"Debt Balances",#N/A,FALSE,"Model";"Fee Schedules",#N/A,FALSE,"Model"}</definedName>
    <definedName name="test15" localSheetId="12" hidden="1">{"LBO Summary",#N/A,FALSE,"Summary";"Income Statement",#N/A,FALSE,"Model";"Cash Flow",#N/A,FALSE,"Model";"Balance Sheet",#N/A,FALSE,"Model";"Working Capital",#N/A,FALSE,"Model";"Pro Forma Balance Sheets",#N/A,FALSE,"PFBS";"Debt Balances",#N/A,FALSE,"Model";"Fee Schedules",#N/A,FALSE,"Model"}</definedName>
    <definedName name="test15" localSheetId="20" hidden="1">{"LBO Summary",#N/A,FALSE,"Summary";"Income Statement",#N/A,FALSE,"Model";"Cash Flow",#N/A,FALSE,"Model";"Balance Sheet",#N/A,FALSE,"Model";"Working Capital",#N/A,FALSE,"Model";"Pro Forma Balance Sheets",#N/A,FALSE,"PFBS";"Debt Balances",#N/A,FALSE,"Model";"Fee Schedules",#N/A,FALSE,"Model"}</definedName>
    <definedName name="test15" hidden="1">{"LBO Summary",#N/A,FALSE,"Summary";"Income Statement",#N/A,FALSE,"Model";"Cash Flow",#N/A,FALSE,"Model";"Balance Sheet",#N/A,FALSE,"Model";"Working Capital",#N/A,FALSE,"Model";"Pro Forma Balance Sheets",#N/A,FALSE,"PFBS";"Debt Balances",#N/A,FALSE,"Model";"Fee Schedules",#N/A,FALSE,"Model"}</definedName>
    <definedName name="test16" localSheetId="12" hidden="1">{"LBO Summary",#N/A,FALSE,"Summary";"Income Statement",#N/A,FALSE,"Model";"Cash Flow",#N/A,FALSE,"Model";"Balance Sheet",#N/A,FALSE,"Model";"Working Capital",#N/A,FALSE,"Model";"Pro Forma Balance Sheets",#N/A,FALSE,"PFBS";"Debt Balances",#N/A,FALSE,"Model";"Fee Schedules",#N/A,FALSE,"Model"}</definedName>
    <definedName name="test16" localSheetId="20" hidden="1">{"LBO Summary",#N/A,FALSE,"Summary";"Income Statement",#N/A,FALSE,"Model";"Cash Flow",#N/A,FALSE,"Model";"Balance Sheet",#N/A,FALSE,"Model";"Working Capital",#N/A,FALSE,"Model";"Pro Forma Balance Sheets",#N/A,FALSE,"PFBS";"Debt Balances",#N/A,FALSE,"Model";"Fee Schedules",#N/A,FALSE,"Model"}</definedName>
    <definedName name="test16" hidden="1">{"LBO Summary",#N/A,FALSE,"Summary";"Income Statement",#N/A,FALSE,"Model";"Cash Flow",#N/A,FALSE,"Model";"Balance Sheet",#N/A,FALSE,"Model";"Working Capital",#N/A,FALSE,"Model";"Pro Forma Balance Sheets",#N/A,FALSE,"PFBS";"Debt Balances",#N/A,FALSE,"Model";"Fee Schedules",#N/A,FALSE,"Model"}</definedName>
    <definedName name="TEST17">#REF!</definedName>
    <definedName name="TEST18">#REF!</definedName>
    <definedName name="TEST19">#REF!</definedName>
    <definedName name="TEST191">#REF!</definedName>
    <definedName name="test2" localSheetId="12" hidden="1">{#N/A,#N/A,TRUE,"TOTAL DISTRIBUTION";#N/A,#N/A,TRUE,"SOUTH";#N/A,#N/A,TRUE,"NORTHEAST";#N/A,#N/A,TRUE,"WEST"}</definedName>
    <definedName name="test2" localSheetId="20" hidden="1">{#N/A,#N/A,TRUE,"TOTAL DISTRIBUTION";#N/A,#N/A,TRUE,"SOUTH";#N/A,#N/A,TRUE,"NORTHEAST";#N/A,#N/A,TRUE,"WEST"}</definedName>
    <definedName name="test2" hidden="1">{#N/A,#N/A,TRUE,"TOTAL DISTRIBUTION";#N/A,#N/A,TRUE,"SOUTH";#N/A,#N/A,TRUE,"NORTHEAST";#N/A,#N/A,TRUE,"WEST"}</definedName>
    <definedName name="TEST20">#REF!</definedName>
    <definedName name="test21" localSheetId="12" hidden="1">{#N/A,#N/A,TRUE,"TOTAL DISTRIBUTION";#N/A,#N/A,TRUE,"SOUTH";#N/A,#N/A,TRUE,"NORTHEAST";#N/A,#N/A,TRUE,"WEST"}</definedName>
    <definedName name="test21" localSheetId="20" hidden="1">{#N/A,#N/A,TRUE,"TOTAL DISTRIBUTION";#N/A,#N/A,TRUE,"SOUTH";#N/A,#N/A,TRUE,"NORTHEAST";#N/A,#N/A,TRUE,"WEST"}</definedName>
    <definedName name="test21" hidden="1">{#N/A,#N/A,TRUE,"TOTAL DISTRIBUTION";#N/A,#N/A,TRUE,"SOUTH";#N/A,#N/A,TRUE,"NORTHEAST";#N/A,#N/A,TRUE,"WEST"}</definedName>
    <definedName name="TEST22">#REF!</definedName>
    <definedName name="test23" localSheetId="12" hidden="1">{#N/A,#N/A,TRUE,"TOTAL DISTRIBUTION";#N/A,#N/A,TRUE,"SOUTH";#N/A,#N/A,TRUE,"NORTHEAST";#N/A,#N/A,TRUE,"WEST"}</definedName>
    <definedName name="test23" localSheetId="20" hidden="1">{#N/A,#N/A,TRUE,"TOTAL DISTRIBUTION";#N/A,#N/A,TRUE,"SOUTH";#N/A,#N/A,TRUE,"NORTHEAST";#N/A,#N/A,TRUE,"WEST"}</definedName>
    <definedName name="test23" hidden="1">{#N/A,#N/A,TRUE,"TOTAL DISTRIBUTION";#N/A,#N/A,TRUE,"SOUTH";#N/A,#N/A,TRUE,"NORTHEAST";#N/A,#N/A,TRUE,"WEST"}</definedName>
    <definedName name="TEST24">#REF!</definedName>
    <definedName name="TEST25">#REF!</definedName>
    <definedName name="TEST26">#REF!</definedName>
    <definedName name="TEST27">#REF!</definedName>
    <definedName name="TEST28">#REF!</definedName>
    <definedName name="TEST29">#REF!</definedName>
    <definedName name="TEST3">#REF!</definedName>
    <definedName name="TEST30">#REF!</definedName>
    <definedName name="TEST31">#REF!</definedName>
    <definedName name="TEST32">#REF!</definedName>
    <definedName name="TEST33">#REF!</definedName>
    <definedName name="TEST34">#REF!</definedName>
    <definedName name="TEST35">#REF!</definedName>
    <definedName name="TEST36">#REF!</definedName>
    <definedName name="TEST37">#REF!</definedName>
    <definedName name="TEST38">#REF!</definedName>
    <definedName name="TEST39">#REF!</definedName>
    <definedName name="TEST4" localSheetId="20">#REF!</definedName>
    <definedName name="TEST4">#REF!</definedName>
    <definedName name="TEST40">#REF!</definedName>
    <definedName name="TEST41">#REF!</definedName>
    <definedName name="TEST42">#REF!</definedName>
    <definedName name="TEST5" localSheetId="20">#REF!</definedName>
    <definedName name="TEST5">#REF!</definedName>
    <definedName name="TEST6" localSheetId="20">#REF!</definedName>
    <definedName name="TEST6">#REF!</definedName>
    <definedName name="TEST7" localSheetId="20">#REF!</definedName>
    <definedName name="TEST7">#REF!</definedName>
    <definedName name="TEST8">#REF!</definedName>
    <definedName name="TEST9">#REF!</definedName>
    <definedName name="TestAdd">"Test RefersTo1"</definedName>
    <definedName name="teste16"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16"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16"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16_1"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16_1"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16_1"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16_2"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16_2"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16_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16_3"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16_3"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16_3"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16_4"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16_4"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16_4"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16_5"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16_5"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16_5"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17" localSheetId="12" hidden="1">{#N/A,#N/A,FALSE,"Cover";#N/A,#N/A,FALSE,"Comments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name="teste17" localSheetId="20" hidden="1">{#N/A,#N/A,FALSE,"Cover";#N/A,#N/A,FALSE,"Comments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name="teste17" hidden="1">{#N/A,#N/A,FALSE,"Cover";#N/A,#N/A,FALSE,"Comments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name="teste18"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18"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18"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18_1"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18_1"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18_1"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18_2"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18_2"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18_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18_3"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18_3"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18_3"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18_4"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18_4"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18_4"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18_5"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18_5"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18_5"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19"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teste19"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teste19"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teste19_1"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teste19_1"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teste19_1"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teste19_2"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teste19_2"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teste19_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teste19_3"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teste19_3"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teste19_3"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teste19_4"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teste19_4"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teste19_4"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teste19_5"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teste19_5"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teste19_5"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teste20"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teste20"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teste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teste25"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25"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25"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25_1"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25_1"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25_1"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25_2"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25_2"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25_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25_3"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25_3"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25_3"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25_4"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25_4"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25_4"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25_5"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25_5"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25_5"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ste30" localSheetId="12" hidden="1">{#N/A,#N/A,FALSE,"Cover";#N/A,#N/A,FALSE,"Comments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name="teste30" localSheetId="20" hidden="1">{#N/A,#N/A,FALSE,"Cover";#N/A,#N/A,FALSE,"Comments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name="teste30" hidden="1">{#N/A,#N/A,FALSE,"Cover";#N/A,#N/A,FALSE,"Comments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name="teste40"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40"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4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40_1"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40_1"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40_1"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40_2"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40_2"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40_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40_3"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40_3"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40_3"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40_4"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40_4"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40_4"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40_5"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40_5"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e40_5"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TESTHKEY">#REF!</definedName>
    <definedName name="testing" localSheetId="12" hidden="1">{"detail305",#N/A,FALSE,"BI-305"}</definedName>
    <definedName name="testing" localSheetId="20" hidden="1">{"detail305",#N/A,FALSE,"BI-305"}</definedName>
    <definedName name="testing" hidden="1">{"detail305",#N/A,FALSE,"BI-305"}</definedName>
    <definedName name="TESTKEYS" localSheetId="20">#REF!</definedName>
    <definedName name="TESTKEYS">#REF!</definedName>
    <definedName name="TESTVKEY" localSheetId="20">#REF!</definedName>
    <definedName name="TESTVKEY">#REF!</definedName>
    <definedName name="testwe" localSheetId="12" hidden="1">{#N/A,#N/A,TRUE,"TOTAL DSBN";#N/A,#N/A,TRUE,"WEST";#N/A,#N/A,TRUE,"SOUTH";#N/A,#N/A,TRUE,"NORTHEAST"}</definedName>
    <definedName name="testwe" localSheetId="20" hidden="1">{#N/A,#N/A,TRUE,"TOTAL DSBN";#N/A,#N/A,TRUE,"WEST";#N/A,#N/A,TRUE,"SOUTH";#N/A,#N/A,TRUE,"NORTHEAST"}</definedName>
    <definedName name="testwe" hidden="1">{#N/A,#N/A,TRUE,"TOTAL DSBN";#N/A,#N/A,TRUE,"WEST";#N/A,#N/A,TRUE,"SOUTH";#N/A,#N/A,TRUE,"NORTHEAST"}</definedName>
    <definedName name="TET"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T"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T"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T_1"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T_1"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T_1"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T_2"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T_2"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T_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T_3"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T_3"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T_3"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T_4"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T_4"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T_4"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T_5"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T_5"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T_5"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text" localSheetId="20">#REF!</definedName>
    <definedName name="text">"($ in '000s)"</definedName>
    <definedName name="TextFormat">#REF!</definedName>
    <definedName name="TextRefCopy1">#REF!</definedName>
    <definedName name="TextRefCopy10">#REF!</definedName>
    <definedName name="TextRefCopy11">#REF!</definedName>
    <definedName name="TextRefCopy12">#REF!</definedName>
    <definedName name="TextRefCopy13">#REF!</definedName>
    <definedName name="TextRefCopy14">#REF!</definedName>
    <definedName name="TextRefCopy15">#REF!</definedName>
    <definedName name="TextRefCopy16">#REF!</definedName>
    <definedName name="TextRefCopy17">#REF!</definedName>
    <definedName name="TextRefCopy18">#REF!</definedName>
    <definedName name="TextRefCopy19">#REF!</definedName>
    <definedName name="TextRefCopy2">#REF!</definedName>
    <definedName name="TextRefCopy20">#REF!</definedName>
    <definedName name="TextRefCopy21">#REF!</definedName>
    <definedName name="TextRefCopy22">#REF!</definedName>
    <definedName name="TextRefCopy23">#REF!</definedName>
    <definedName name="TextRefCopy24">#REF!</definedName>
    <definedName name="TextRefCopy25">#REF!</definedName>
    <definedName name="TextRefCopy26">#REF!</definedName>
    <definedName name="TextRefCopy27">#REF!</definedName>
    <definedName name="TextRefCopy28">#REF!</definedName>
    <definedName name="TextRefCopy29">#REF!</definedName>
    <definedName name="TextRefCopy3">#REF!</definedName>
    <definedName name="TextRefCopy30">#REF!</definedName>
    <definedName name="TextRefCopy31">#REF!</definedName>
    <definedName name="TextRefCopy32">#REF!</definedName>
    <definedName name="TextRefCopy33">#REF!</definedName>
    <definedName name="TextRefCopy34">#REF!</definedName>
    <definedName name="TextRefCopy35">#REF!</definedName>
    <definedName name="TextRefCopy36">#REF!</definedName>
    <definedName name="TextRefCopy37">#REF!</definedName>
    <definedName name="TextRefCopy38">#REF!</definedName>
    <definedName name="TextRefCopy39">#REF!</definedName>
    <definedName name="TextRefCopy4">#REF!</definedName>
    <definedName name="TextRefCopy40">#REF!</definedName>
    <definedName name="TextRefCopy41">#REF!</definedName>
    <definedName name="TextRefCopy42">#REF!</definedName>
    <definedName name="TextRefCopy43">#REF!</definedName>
    <definedName name="TextRefCopy44">#REF!</definedName>
    <definedName name="TextRefCopy45">#REF!</definedName>
    <definedName name="TextRefCopy46">#REF!</definedName>
    <definedName name="TextRefCopy47">#REF!</definedName>
    <definedName name="TextRefCopy48">#REF!</definedName>
    <definedName name="TextRefCopy49">#REF!</definedName>
    <definedName name="TextRefCopy5">#REF!</definedName>
    <definedName name="TextRefCopy50">#REF!</definedName>
    <definedName name="TextRefCopy51">#REF!</definedName>
    <definedName name="TextRefCopy52">#REF!</definedName>
    <definedName name="TextRefCopy53">#REF!</definedName>
    <definedName name="TextRefCopy54">#REF!</definedName>
    <definedName name="TextRefCopy55">#REF!</definedName>
    <definedName name="TextRefCopy56">#REF!</definedName>
    <definedName name="TextRefCopy57">#REF!</definedName>
    <definedName name="TextRefCopy58">#REF!</definedName>
    <definedName name="TextRefCopy59">#REF!</definedName>
    <definedName name="TextRefCopy6">#REF!</definedName>
    <definedName name="TextRefCopy60">#REF!</definedName>
    <definedName name="TextRefCopy61">#REF!</definedName>
    <definedName name="TextRefCopy62">#REF!</definedName>
    <definedName name="TextRefCopy63">#REF!</definedName>
    <definedName name="TextRefCopy64">#REF!</definedName>
    <definedName name="TextRefCopy65">#REF!</definedName>
    <definedName name="TextRefCopy66">#REF!</definedName>
    <definedName name="TextRefCopy67">#REF!</definedName>
    <definedName name="TextRefCopy68">#REF!</definedName>
    <definedName name="TextRefCopy69">#REF!</definedName>
    <definedName name="TextRefCopy7">#REF!</definedName>
    <definedName name="TextRefCopy70">#REF!</definedName>
    <definedName name="TextRefCopy71">#REF!</definedName>
    <definedName name="TextRefCopy72">#REF!</definedName>
    <definedName name="TextRefCopy73">#REF!</definedName>
    <definedName name="TextRefCopy74">#REF!</definedName>
    <definedName name="TextRefCopy75">#REF!</definedName>
    <definedName name="TextRefCopy77">#REF!</definedName>
    <definedName name="TextRefCopy8">#REF!</definedName>
    <definedName name="TextRefCopy80">#REF!</definedName>
    <definedName name="TextRefCopy82">#REF!</definedName>
    <definedName name="TextRefCopy84">#REF!</definedName>
    <definedName name="TextRefCopy89">#REF!</definedName>
    <definedName name="TextRefCopy9">#REF!</definedName>
    <definedName name="TextRefCopy94">#REF!</definedName>
    <definedName name="TextRefCopy96">#REF!</definedName>
    <definedName name="TextRefCopy97">#REF!</definedName>
    <definedName name="TextRefCopyRangeCount" localSheetId="20">16</definedName>
    <definedName name="TextRefCopyRangeCount" hidden="1">4</definedName>
    <definedName name="TFP">#REF!</definedName>
    <definedName name="th">#REF!</definedName>
    <definedName name="the">#REF!,#REF!,#REF!,#REF!</definedName>
    <definedName name="thirteen">#REF!</definedName>
    <definedName name="thirteen1">#REF!</definedName>
    <definedName name="thirty">#REF!</definedName>
    <definedName name="thirtyone">#REF!</definedName>
    <definedName name="thirtyone1">#REF!</definedName>
    <definedName name="thirtytwo">#REF!</definedName>
    <definedName name="thjty" localSheetId="12" hidden="1">{#N/A,#N/A,TRUE,"TOTAL DSBN";#N/A,#N/A,TRUE,"WEST";#N/A,#N/A,TRUE,"SOUTH";#N/A,#N/A,TRUE,"NORTHEAST"}</definedName>
    <definedName name="thjty" localSheetId="20" hidden="1">{#N/A,#N/A,TRUE,"TOTAL DSBN";#N/A,#N/A,TRUE,"WEST";#N/A,#N/A,TRUE,"SOUTH";#N/A,#N/A,TRUE,"NORTHEAST"}</definedName>
    <definedName name="thjty" hidden="1">{#N/A,#N/A,TRUE,"TOTAL DSBN";#N/A,#N/A,TRUE,"WEST";#N/A,#N/A,TRUE,"SOUTH";#N/A,#N/A,TRUE,"NORTHEAST"}</definedName>
    <definedName name="thousand">1000</definedName>
    <definedName name="thqi">#REF!</definedName>
    <definedName name="thqi1">#REF!</definedName>
    <definedName name="thr">#REF!</definedName>
    <definedName name="three" localSheetId="20">#REF!</definedName>
    <definedName name="THREE">#N/A</definedName>
    <definedName name="three1">#REF!</definedName>
    <definedName name="TI">#REF!</definedName>
    <definedName name="Ticker">#REF!</definedName>
    <definedName name="ticker2">#REF!</definedName>
    <definedName name="TickerList">#REF!</definedName>
    <definedName name="TickerToNameOnEnter">#REF!</definedName>
    <definedName name="TIK_Residue_Noms">#REF!</definedName>
    <definedName name="Time" hidden="1">"b1"</definedName>
    <definedName name="title" localSheetId="20">#REF!</definedName>
    <definedName name="title">#REF!</definedName>
    <definedName name="titles">#REF!,#REF!</definedName>
    <definedName name="TK">#REF!</definedName>
    <definedName name="TKR_98">#REF!</definedName>
    <definedName name="TKR_99">#REF!</definedName>
    <definedName name="tktm">#REF!</definedName>
    <definedName name="tkuy">#REF!,#REF!,#REF!,#REF!</definedName>
    <definedName name="TKW">#REF!</definedName>
    <definedName name="TKWS">#REF!</definedName>
    <definedName name="TL">#REF!</definedName>
    <definedName name="TL_561">#REF!</definedName>
    <definedName name="TLINE_MI">#REF!</definedName>
    <definedName name="TLR_TST">#REF!</definedName>
    <definedName name="TOC" localSheetId="20">#REF!</definedName>
    <definedName name="TOC">#N/A</definedName>
    <definedName name="today">#REF!</definedName>
    <definedName name="Toggle">#REF!</definedName>
    <definedName name="tom" localSheetId="20">HLOOKUP(ProjectYear,tblCapRate,swCaptbl+1)</definedName>
    <definedName name="TOM">#REF!</definedName>
    <definedName name="TOM_98">#REF!</definedName>
    <definedName name="TOM_EAI" localSheetId="20">#REF!</definedName>
    <definedName name="TOM_EAI">#REF!</definedName>
    <definedName name="TOM_EGSI" localSheetId="20">#REF!</definedName>
    <definedName name="TOM_EGSI">#REF!</definedName>
    <definedName name="TOM_ELI" localSheetId="20">#REF!</definedName>
    <definedName name="TOM_ELI">#REF!</definedName>
    <definedName name="TOM_EMI" localSheetId="20">#REF!</definedName>
    <definedName name="TOM_EMI">#REF!</definedName>
    <definedName name="TOM_ENOI">#REF!</definedName>
    <definedName name="TOM_ICTC">#REF!</definedName>
    <definedName name="toma" localSheetId="12" hidden="1">{#N/A,#N/A,FALSE,"O&amp;M by processes";#N/A,#N/A,FALSE,"Elec Act vs Bud";#N/A,#N/A,FALSE,"G&amp;A";#N/A,#N/A,FALSE,"BGS";#N/A,#N/A,FALSE,"Res Cost"}</definedName>
    <definedName name="toma" localSheetId="15" hidden="1">{#N/A,#N/A,FALSE,"O&amp;M by processes";#N/A,#N/A,FALSE,"Elec Act vs Bud";#N/A,#N/A,FALSE,"G&amp;A";#N/A,#N/A,FALSE,"BGS";#N/A,#N/A,FALSE,"Res Cost"}</definedName>
    <definedName name="toma" localSheetId="20" hidden="1">{#N/A,#N/A,FALSE,"O&amp;M by processes";#N/A,#N/A,FALSE,"Elec Act vs Bud";#N/A,#N/A,FALSE,"G&amp;A";#N/A,#N/A,FALSE,"BGS";#N/A,#N/A,FALSE,"Res Cost"}</definedName>
    <definedName name="toma" hidden="1">{#N/A,#N/A,FALSE,"O&amp;M by processes";#N/A,#N/A,FALSE,"Elec Act vs Bud";#N/A,#N/A,FALSE,"G&amp;A";#N/A,#N/A,FALSE,"BGS";#N/A,#N/A,FALSE,"Res Cost"}</definedName>
    <definedName name="tomb" localSheetId="12" hidden="1">{#N/A,#N/A,FALSE,"O&amp;M by processes";#N/A,#N/A,FALSE,"Elec Act vs Bud";#N/A,#N/A,FALSE,"G&amp;A";#N/A,#N/A,FALSE,"BGS";#N/A,#N/A,FALSE,"Res Cost"}</definedName>
    <definedName name="tomb" localSheetId="15" hidden="1">{#N/A,#N/A,FALSE,"O&amp;M by processes";#N/A,#N/A,FALSE,"Elec Act vs Bud";#N/A,#N/A,FALSE,"G&amp;A";#N/A,#N/A,FALSE,"BGS";#N/A,#N/A,FALSE,"Res Cost"}</definedName>
    <definedName name="tomb" localSheetId="20" hidden="1">{#N/A,#N/A,FALSE,"O&amp;M by processes";#N/A,#N/A,FALSE,"Elec Act vs Bud";#N/A,#N/A,FALSE,"G&amp;A";#N/A,#N/A,FALSE,"BGS";#N/A,#N/A,FALSE,"Res Cost"}</definedName>
    <definedName name="tomb" hidden="1">{#N/A,#N/A,FALSE,"O&amp;M by processes";#N/A,#N/A,FALSE,"Elec Act vs Bud";#N/A,#N/A,FALSE,"G&amp;A";#N/A,#N/A,FALSE,"BGS";#N/A,#N/A,FALSE,"Res Cost"}</definedName>
    <definedName name="tomc" localSheetId="12" hidden="1">{#N/A,#N/A,FALSE,"O&amp;M by processes";#N/A,#N/A,FALSE,"Elec Act vs Bud";#N/A,#N/A,FALSE,"G&amp;A";#N/A,#N/A,FALSE,"BGS";#N/A,#N/A,FALSE,"Res Cost"}</definedName>
    <definedName name="tomc" localSheetId="15" hidden="1">{#N/A,#N/A,FALSE,"O&amp;M by processes";#N/A,#N/A,FALSE,"Elec Act vs Bud";#N/A,#N/A,FALSE,"G&amp;A";#N/A,#N/A,FALSE,"BGS";#N/A,#N/A,FALSE,"Res Cost"}</definedName>
    <definedName name="tomc" localSheetId="20" hidden="1">{#N/A,#N/A,FALSE,"O&amp;M by processes";#N/A,#N/A,FALSE,"Elec Act vs Bud";#N/A,#N/A,FALSE,"G&amp;A";#N/A,#N/A,FALSE,"BGS";#N/A,#N/A,FALSE,"Res Cost"}</definedName>
    <definedName name="tomc" hidden="1">{#N/A,#N/A,FALSE,"O&amp;M by processes";#N/A,#N/A,FALSE,"Elec Act vs Bud";#N/A,#N/A,FALSE,"G&amp;A";#N/A,#N/A,FALSE,"BGS";#N/A,#N/A,FALSE,"Res Cost"}</definedName>
    <definedName name="tomd" localSheetId="12" hidden="1">{#N/A,#N/A,FALSE,"O&amp;M by processes";#N/A,#N/A,FALSE,"Elec Act vs Bud";#N/A,#N/A,FALSE,"G&amp;A";#N/A,#N/A,FALSE,"BGS";#N/A,#N/A,FALSE,"Res Cost"}</definedName>
    <definedName name="tomd" localSheetId="15" hidden="1">{#N/A,#N/A,FALSE,"O&amp;M by processes";#N/A,#N/A,FALSE,"Elec Act vs Bud";#N/A,#N/A,FALSE,"G&amp;A";#N/A,#N/A,FALSE,"BGS";#N/A,#N/A,FALSE,"Res Cost"}</definedName>
    <definedName name="tomd" localSheetId="20" hidden="1">{#N/A,#N/A,FALSE,"O&amp;M by processes";#N/A,#N/A,FALSE,"Elec Act vs Bud";#N/A,#N/A,FALSE,"G&amp;A";#N/A,#N/A,FALSE,"BGS";#N/A,#N/A,FALSE,"Res Cost"}</definedName>
    <definedName name="tomd" hidden="1">{#N/A,#N/A,FALSE,"O&amp;M by processes";#N/A,#N/A,FALSE,"Elec Act vs Bud";#N/A,#N/A,FALSE,"G&amp;A";#N/A,#N/A,FALSE,"BGS";#N/A,#N/A,FALSE,"Res Cost"}</definedName>
    <definedName name="tomx" localSheetId="12" hidden="1">{#N/A,#N/A,FALSE,"O&amp;M by processes";#N/A,#N/A,FALSE,"Elec Act vs Bud";#N/A,#N/A,FALSE,"G&amp;A";#N/A,#N/A,FALSE,"BGS";#N/A,#N/A,FALSE,"Res Cost"}</definedName>
    <definedName name="tomx" localSheetId="15" hidden="1">{#N/A,#N/A,FALSE,"O&amp;M by processes";#N/A,#N/A,FALSE,"Elec Act vs Bud";#N/A,#N/A,FALSE,"G&amp;A";#N/A,#N/A,FALSE,"BGS";#N/A,#N/A,FALSE,"Res Cost"}</definedName>
    <definedName name="tomx" localSheetId="20" hidden="1">{#N/A,#N/A,FALSE,"O&amp;M by processes";#N/A,#N/A,FALSE,"Elec Act vs Bud";#N/A,#N/A,FALSE,"G&amp;A";#N/A,#N/A,FALSE,"BGS";#N/A,#N/A,FALSE,"Res Cost"}</definedName>
    <definedName name="tomx" hidden="1">{#N/A,#N/A,FALSE,"O&amp;M by processes";#N/A,#N/A,FALSE,"Elec Act vs Bud";#N/A,#N/A,FALSE,"G&amp;A";#N/A,#N/A,FALSE,"BGS";#N/A,#N/A,FALSE,"Res Cost"}</definedName>
    <definedName name="tomy" localSheetId="12" hidden="1">{#N/A,#N/A,FALSE,"O&amp;M by processes";#N/A,#N/A,FALSE,"Elec Act vs Bud";#N/A,#N/A,FALSE,"G&amp;A";#N/A,#N/A,FALSE,"BGS";#N/A,#N/A,FALSE,"Res Cost"}</definedName>
    <definedName name="tomy" localSheetId="15" hidden="1">{#N/A,#N/A,FALSE,"O&amp;M by processes";#N/A,#N/A,FALSE,"Elec Act vs Bud";#N/A,#N/A,FALSE,"G&amp;A";#N/A,#N/A,FALSE,"BGS";#N/A,#N/A,FALSE,"Res Cost"}</definedName>
    <definedName name="tomy" localSheetId="20" hidden="1">{#N/A,#N/A,FALSE,"O&amp;M by processes";#N/A,#N/A,FALSE,"Elec Act vs Bud";#N/A,#N/A,FALSE,"G&amp;A";#N/A,#N/A,FALSE,"BGS";#N/A,#N/A,FALSE,"Res Cost"}</definedName>
    <definedName name="tomy" hidden="1">{#N/A,#N/A,FALSE,"O&amp;M by processes";#N/A,#N/A,FALSE,"Elec Act vs Bud";#N/A,#N/A,FALSE,"G&amp;A";#N/A,#N/A,FALSE,"BGS";#N/A,#N/A,FALSE,"Res Cost"}</definedName>
    <definedName name="tomz" localSheetId="12" hidden="1">{#N/A,#N/A,FALSE,"O&amp;M by processes";#N/A,#N/A,FALSE,"Elec Act vs Bud";#N/A,#N/A,FALSE,"G&amp;A";#N/A,#N/A,FALSE,"BGS";#N/A,#N/A,FALSE,"Res Cost"}</definedName>
    <definedName name="tomz" localSheetId="15" hidden="1">{#N/A,#N/A,FALSE,"O&amp;M by processes";#N/A,#N/A,FALSE,"Elec Act vs Bud";#N/A,#N/A,FALSE,"G&amp;A";#N/A,#N/A,FALSE,"BGS";#N/A,#N/A,FALSE,"Res Cost"}</definedName>
    <definedName name="tomz" localSheetId="20" hidden="1">{#N/A,#N/A,FALSE,"O&amp;M by processes";#N/A,#N/A,FALSE,"Elec Act vs Bud";#N/A,#N/A,FALSE,"G&amp;A";#N/A,#N/A,FALSE,"BGS";#N/A,#N/A,FALSE,"Res Cost"}</definedName>
    <definedName name="tomz" hidden="1">{#N/A,#N/A,FALSE,"O&amp;M by processes";#N/A,#N/A,FALSE,"Elec Act vs Bud";#N/A,#N/A,FALSE,"G&amp;A";#N/A,#N/A,FALSE,"BGS";#N/A,#N/A,FALSE,"Res Cost"}</definedName>
    <definedName name="TOP">#REF!</definedName>
    <definedName name="top200owners">#REF!</definedName>
    <definedName name="top20players">#REF!</definedName>
    <definedName name="Top50broad">#REF!</definedName>
    <definedName name="top50radiomkts">#REF!</definedName>
    <definedName name="topcomp">#REF!</definedName>
    <definedName name="topcopy">#REF!</definedName>
    <definedName name="topfiftyowners">#REF!</definedName>
    <definedName name="topfiftyrank">#REF!</definedName>
    <definedName name="topfoot">#REF!</definedName>
    <definedName name="TOPSEG">#REF!</definedName>
    <definedName name="TOPTEN">#REF!</definedName>
    <definedName name="TopTenTVRev">#REF!</definedName>
    <definedName name="TORO" localSheetId="20">#REF!</definedName>
    <definedName name="TORO">#REF!</definedName>
    <definedName name="tot_ded">#REF!</definedName>
    <definedName name="Tota_Deferred" localSheetId="20">#REF!</definedName>
    <definedName name="Tota_Deferred">#REF!</definedName>
    <definedName name="TOTAL" localSheetId="20">#REF!</definedName>
    <definedName name="Total">#REF!</definedName>
    <definedName name="Total__Kilowatts" localSheetId="20">#REF!</definedName>
    <definedName name="Total__Kilowatts">#N/A</definedName>
    <definedName name="Total_Co">#REF!</definedName>
    <definedName name="TOTAL_COLUMBIANA" localSheetId="20">#REF!</definedName>
    <definedName name="TOTAL_COLUMBIANA">#REF!</definedName>
    <definedName name="Total_Develop_Cost">#REF!</definedName>
    <definedName name="Total_Grove_City" localSheetId="20">#REF!</definedName>
    <definedName name="Total_Grove_City">#REF!</definedName>
    <definedName name="Total_Hours">#REF!</definedName>
    <definedName name="TOTAL_HUDSON" localSheetId="20">#REF!</definedName>
    <definedName name="TOTAL_HUDSON">#REF!</definedName>
    <definedName name="TOTAL_ITC">#REF!</definedName>
    <definedName name="Total_kWh">#REF!</definedName>
    <definedName name="TOTAL_MONTPELIER" localSheetId="20">#REF!</definedName>
    <definedName name="TOTAL_MONTPELIER">#REF!</definedName>
    <definedName name="total_net_debt">#REF!</definedName>
    <definedName name="total_spend" localSheetId="20">#REF!</definedName>
    <definedName name="total_spend">#REF!</definedName>
    <definedName name="total_Turbines">#REF!</definedName>
    <definedName name="TOTAL_WOODVILLE" localSheetId="20">#REF!</definedName>
    <definedName name="TOTAL_WOODVILLE">#REF!</definedName>
    <definedName name="TotalAllocatedEthane">#REF!</definedName>
    <definedName name="TotalAllocatedGallons">#REF!</definedName>
    <definedName name="TotalAllocatedIsoButane">#REF!</definedName>
    <definedName name="TotalAllocatedNormalButane">#REF!</definedName>
    <definedName name="TotalAllocatedPentanesPlus">#REF!</definedName>
    <definedName name="TotalAllocatedPropane">#REF!</definedName>
    <definedName name="TotalAssets">#REF!</definedName>
    <definedName name="TotalCap">#REF!</definedName>
    <definedName name="TotalCapitalization">#REF!</definedName>
    <definedName name="totalcost" localSheetId="20">#REF!</definedName>
    <definedName name="totalcost">#REF!</definedName>
    <definedName name="TotalDebt">#REF!</definedName>
    <definedName name="totalfederal">#REF!</definedName>
    <definedName name="TotalMeteredFuelAndFlareMcf">#REF!</definedName>
    <definedName name="TotalMeteredFuelAndFlareMmbtu">#REF!</definedName>
    <definedName name="TotalMeteredPlantInletMcf">#REF!</definedName>
    <definedName name="TotalMeteredPlantInletMmbtu">#REF!</definedName>
    <definedName name="TOTALO_M" localSheetId="20">#REF!</definedName>
    <definedName name="TOTALO_M">#N/A</definedName>
    <definedName name="TotalPostedWellHeadMmbtu">#REF!</definedName>
    <definedName name="totals" localSheetId="20">#REF!,#REF!,#REF!,#REF!,#REF!,#REF!,#REF!</definedName>
    <definedName name="TOTALS">#REF!</definedName>
    <definedName name="TotalSE">#REF!</definedName>
    <definedName name="totalstate">#REF!</definedName>
    <definedName name="TotalTaxProv">#REF!</definedName>
    <definedName name="TotalTheoreticalEthane">#REF!</definedName>
    <definedName name="TotalTheoreticalGallons">#REF!</definedName>
    <definedName name="TotalTheoreticalIsoButane">#REF!</definedName>
    <definedName name="TotalTheoreticalNormalButane">#REF!</definedName>
    <definedName name="TotalTheoreticalPentanesPlus">#REF!</definedName>
    <definedName name="TotalTheoreticalPlantInletMcf">#REF!</definedName>
    <definedName name="TotalTheoreticalPlantInletMmbtu">#REF!</definedName>
    <definedName name="TotalTheoreticalPropane">#REF!</definedName>
    <definedName name="totaltrans">#REF!</definedName>
    <definedName name="TotalvaporVolumeShrinkageMcf">#REF!</definedName>
    <definedName name="TotalvaporVolumeShrinkageMmbtu">#REF!</definedName>
    <definedName name="TotalWellheadMcf">#REF!</definedName>
    <definedName name="TotalWellheadMmbtu">#REF!</definedName>
    <definedName name="TOTCON">#REF!</definedName>
    <definedName name="TOTCUR">#REF!</definedName>
    <definedName name="TOTPG">"3"</definedName>
    <definedName name="Tower">#REF!</definedName>
    <definedName name="Tower_Type">#REF!</definedName>
    <definedName name="TP" localSheetId="20">#REF!</definedName>
    <definedName name="TP">#REF!</definedName>
    <definedName name="TPATH">"C:\Program Files\Symtrax\Compleo Explorer 3\Temp\4162f7b5"</definedName>
    <definedName name="TPLT">#REF!</definedName>
    <definedName name="TPLT_ITC">#REF!</definedName>
    <definedName name="TPLTXS">#REF!</definedName>
    <definedName name="TPR_TST">#REF!</definedName>
    <definedName name="TR">#REF!</definedName>
    <definedName name="Tract_Fee">#REF!</definedName>
    <definedName name="TRAddIn_DataTable_4">#REF!</definedName>
    <definedName name="TRAddIn_DataTable_5">#REF!</definedName>
    <definedName name="TradeDirection">#REF!</definedName>
    <definedName name="Trading_Assets_Book_Basis" localSheetId="20">#REF!</definedName>
    <definedName name="Trading_Assets_Book_Basis">#N/A</definedName>
    <definedName name="Trading_Assets_Gross_Proceeds" localSheetId="20">#REF!</definedName>
    <definedName name="Trading_Assets_Gross_Proceeds">#N/A</definedName>
    <definedName name="TRANS">#REF!</definedName>
    <definedName name="Transact">#REF!,#REF!,#REF!,#REF!,#REF!,#REF!,#REF!,#REF!,#REF!,#REF!,#REF!,#REF!,#REF!,#REF!,#REF!,#REF!,#REF!,#REF!</definedName>
    <definedName name="Transaction_Fee" localSheetId="20">#REF!</definedName>
    <definedName name="Transaction_Fee">#N/A</definedName>
    <definedName name="transactions">#REF!</definedName>
    <definedName name="Transallo">#REF!</definedName>
    <definedName name="TransferListDG">#REF!</definedName>
    <definedName name="Transformer_Price">#REF!</definedName>
    <definedName name="TRANSFROM">#REF!</definedName>
    <definedName name="Transm_Prop_Tax">#REF!</definedName>
    <definedName name="TRANSMISSION_PEAK">#REF!</definedName>
    <definedName name="TransNuclear">#REF!</definedName>
    <definedName name="TRANSTO">#REF!</definedName>
    <definedName name="TRB">#REF!</definedName>
    <definedName name="TRC">OFFSET(#REF!,0,0,CNT-1,1)</definedName>
    <definedName name="TRCase">#REF!</definedName>
    <definedName name="treeList" hidden="1">"10000000000000000000000000000000000000000000000000000000000000000000000000000000000000000000000000000000000000000000000000000000000000000000000000000000000000000000000000000000000000000000000000000000"</definedName>
    <definedName name="Trench_Hard">#REF!</definedName>
    <definedName name="TrendCur">#REF!</definedName>
    <definedName name="TrendCur_Lookup">#REF!</definedName>
    <definedName name="TrendCur_Multiples">#REF!</definedName>
    <definedName name="TrendFwd">#REF!</definedName>
    <definedName name="TrendFwd_Lookup">#REF!</definedName>
    <definedName name="TrendFwd_Multiples">#REF!</definedName>
    <definedName name="TREV">#REF!</definedName>
    <definedName name="TRF1B">#REF!</definedName>
    <definedName name="TRF3B">#REF!</definedName>
    <definedName name="TRGT" localSheetId="20">#REF!</definedName>
    <definedName name="TRGT">#N/A</definedName>
    <definedName name="TRGT_Current_Share_Price" localSheetId="20">#REF!</definedName>
    <definedName name="TRGT_Current_Share_Price">#N/A</definedName>
    <definedName name="TRGT_Shares_Outstanding" localSheetId="20">#REF!</definedName>
    <definedName name="TRGT_Shares_Outstanding">#N/A</definedName>
    <definedName name="TRIALBALANCE" localSheetId="20">#REF!</definedName>
    <definedName name="TrialBalance">#REF!</definedName>
    <definedName name="TRIBUNE">#REF!</definedName>
    <definedName name="True_up">#REF!</definedName>
    <definedName name="True_Up___Posted_Jobs">#REF!</definedName>
    <definedName name="truhrnth">#REF!</definedName>
    <definedName name="TRWD_MMBtu">#REF!</definedName>
    <definedName name="tryertyrty" localSheetId="12" hidden="1">{#N/A,#N/A,FALSE,"Income Statement";#N/A,#N/A,FALSE,"Quarter IS";#N/A,#N/A,FALSE,"US E&amp;P";#N/A,#N/A,FALSE,"International E&amp;P";#N/A,#N/A,FALSE,"Chemicals"}</definedName>
    <definedName name="tryertyrty" localSheetId="20" hidden="1">{#N/A,#N/A,FALSE,"Income Statement";#N/A,#N/A,FALSE,"Quarter IS";#N/A,#N/A,FALSE,"US E&amp;P";#N/A,#N/A,FALSE,"International E&amp;P";#N/A,#N/A,FALSE,"Chemicals"}</definedName>
    <definedName name="tryertyrty" hidden="1">{#N/A,#N/A,FALSE,"Income Statement";#N/A,#N/A,FALSE,"Quarter IS";#N/A,#N/A,FALSE,"US E&amp;P";#N/A,#N/A,FALSE,"International E&amp;P";#N/A,#N/A,FALSE,"Chemicals"}</definedName>
    <definedName name="tryrt">#REF!</definedName>
    <definedName name="tt" localSheetId="12" hidden="1">{"Kontenverteilung",#N/A,FALSE,"H A Ü"}</definedName>
    <definedName name="tt" localSheetId="20" hidden="1">{"Kontenverteilung",#N/A,FALSE,"H A Ü"}</definedName>
    <definedName name="tt" hidden="1">{"Kontenverteilung",#N/A,FALSE,"H A Ü"}</definedName>
    <definedName name="TTLProjGrph06">#REF!</definedName>
    <definedName name="TTLProjGrph07">#REF!</definedName>
    <definedName name="ttt" localSheetId="12"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Ttt" localSheetId="20">#REF!,#REF!,#REF!</definedName>
    <definedName name="ttt"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ttwo">#REF!</definedName>
    <definedName name="ttwo1">#REF!</definedName>
    <definedName name="TUBING_PRESSURE" localSheetId="20">OFFSET(#REF!,3,IF(#REF!=1,#REF!+3,5*#REF!-1),20000,1)</definedName>
    <definedName name="TUBING_PRESSURE">OFFSET(#REF!,3,IF(#REF!=1,#REF!+3,5*#REF!-1),20000,1)</definedName>
    <definedName name="tur">#REF!</definedName>
    <definedName name="Tur_NetCap">#REF!</definedName>
    <definedName name="Turb_Clark_Cielo">#REF!</definedName>
    <definedName name="Turb_Clark_NonCielo">#REF!</definedName>
    <definedName name="Turb_NonCielo">#REF!</definedName>
    <definedName name="TurbChoice">IF(#REF!&lt;&gt;1,#REF!,12)</definedName>
    <definedName name="Turbine_Bruno">#REF!</definedName>
    <definedName name="Turbine_Capacity">#REF!</definedName>
    <definedName name="Turbine_Clark_Cielo">#REF!</definedName>
    <definedName name="Turbine_Cowden">#REF!</definedName>
    <definedName name="turbine_CSW">#REF!</definedName>
    <definedName name="Turbine_Model_1">#REF!</definedName>
    <definedName name="turbine_select" localSheetId="20">#REF!</definedName>
    <definedName name="turbine_select">#REF!</definedName>
    <definedName name="Turbine_Terry">#REF!</definedName>
    <definedName name="Turbine_Wooley">#REF!</definedName>
    <definedName name="TurbineRating">#REF!</definedName>
    <definedName name="Turbines_CSW">#REF!</definedName>
    <definedName name="turbines7" localSheetId="20">#REF!</definedName>
    <definedName name="turbines7">#REF!</definedName>
    <definedName name="TURNDOWN" localSheetId="20">#REF!</definedName>
    <definedName name="TURNDOWN">#N/A</definedName>
    <definedName name="TURNER">#REF!</definedName>
    <definedName name="Turner2">#REF!</definedName>
    <definedName name="TV_CBS">#REF!</definedName>
    <definedName name="TV_FTN">#REF!</definedName>
    <definedName name="TV_FTN_ENT">#REF!</definedName>
    <definedName name="TV_FTN_SPORTS">#REF!</definedName>
    <definedName name="TV_Prod">#REF!</definedName>
    <definedName name="TV_Stations">#REF!</definedName>
    <definedName name="TV_Sum">#REF!</definedName>
    <definedName name="TV_Summ">#REF!</definedName>
    <definedName name="TV_UPN">#REF!</definedName>
    <definedName name="tvassump">#REF!</definedName>
    <definedName name="TVGrowth">#REF!</definedName>
    <definedName name="TVRatings1">#REF!</definedName>
    <definedName name="TVTALK">#REF!</definedName>
    <definedName name="twelve" localSheetId="20">#REF!</definedName>
    <definedName name="TWELVE">#N/A</definedName>
    <definedName name="twelve1">#REF!</definedName>
    <definedName name="twenty">#REF!</definedName>
    <definedName name="twentyeight">#REF!</definedName>
    <definedName name="twentyfive">#REF!</definedName>
    <definedName name="twentyfive1">#REF!</definedName>
    <definedName name="twentyfour">#REF!</definedName>
    <definedName name="twentynine">#REF!</definedName>
    <definedName name="twentynine1">#REF!</definedName>
    <definedName name="twentyone">#REF!</definedName>
    <definedName name="twentyone1">#REF!</definedName>
    <definedName name="twentyseven">#REF!</definedName>
    <definedName name="twentyseven1">#REF!</definedName>
    <definedName name="twentysix">#REF!</definedName>
    <definedName name="twentythree">#REF!</definedName>
    <definedName name="twentythree1">#REF!</definedName>
    <definedName name="twentytwo">#REF!</definedName>
    <definedName name="twevalue1">#REF!</definedName>
    <definedName name="twevalue2">#REF!</definedName>
    <definedName name="twevalue3">#REF!</definedName>
    <definedName name="twevalue4">#REF!</definedName>
    <definedName name="twevalue5">#REF!</definedName>
    <definedName name="two" localSheetId="20">#REF!</definedName>
    <definedName name="TWO">#N/A</definedName>
    <definedName name="Twopage">#REF!</definedName>
    <definedName name="TWP_Lease_Rate">#REF!</definedName>
    <definedName name="TWP_Turbines">#REF!</definedName>
    <definedName name="TX">#REF!</definedName>
    <definedName name="TXDENOM">#REF!</definedName>
    <definedName name="TXFACTOR">#REF!</definedName>
    <definedName name="TXNUMER">#REF!</definedName>
    <definedName name="TXO">#REF!</definedName>
    <definedName name="TXP_TST">#REF!</definedName>
    <definedName name="TYE">#N/A</definedName>
    <definedName name="TYE_1">#N/A</definedName>
    <definedName name="tyertyerty" localSheetId="12" hidden="1">{TRUE,TRUE,-1.25,-15.5,604.5,343.5,FALSE,FALSE,TRUE,TRUE,0,1,#N/A,1,#N/A,11.0357142857143,23.5294117647059,1,FALSE,FALSE,3,TRUE,1,FALSE,100,"Swvu.normal._.growth.","ACwvu.normal._.growth.",#N/A,FALSE,FALSE,0.75,0.75,1,1,1,"","",TRUE,FALSE,FALSE,FALSE,1,#N/A,1,1,"=R1C1:R20C3",FALSE,#N/A,#N/A,FALSE,FALSE,FALSE,1,#N/A,#N/A,FALSE,FALSE,TRUE,TRUE,TRUE}</definedName>
    <definedName name="tyertyerty" localSheetId="20" hidden="1">{TRUE,TRUE,-1.25,-15.5,604.5,343.5,FALSE,FALSE,TRUE,TRUE,0,1,#N/A,1,#N/A,11.0357142857143,23.5294117647059,1,FALSE,FALSE,3,TRUE,1,FALSE,100,"Swvu.normal._.growth.","ACwvu.normal._.growth.",#N/A,FALSE,FALSE,0.75,0.75,1,1,1,"","",TRUE,FALSE,FALSE,FALSE,1,#N/A,1,1,"=R1C1:R20C3",FALSE,#N/A,#N/A,FALSE,FALSE,FALSE,1,#N/A,#N/A,FALSE,FALSE,TRUE,TRUE,TRUE}</definedName>
    <definedName name="tyertyerty" hidden="1">{TRUE,TRUE,-1.25,-15.5,604.5,343.5,FALSE,FALSE,TRUE,TRUE,0,1,#N/A,1,#N/A,11.0357142857143,23.5294117647059,1,FALSE,FALSE,3,TRUE,1,FALSE,100,"Swvu.normal._.growth.","ACwvu.normal._.growth.",#N/A,FALSE,FALSE,0.75,0.75,1,1,1,"","",TRUE,FALSE,FALSE,FALSE,1,#N/A,1,1,"=R1C1:R20C3",FALSE,#N/A,#N/A,FALSE,FALSE,FALSE,1,#N/A,#N/A,FALSE,FALSE,TRUE,TRUE,TRUE}</definedName>
    <definedName name="tyertyeryt" localSheetId="12" hidden="1">{TRUE,TRUE,-1.25,-15.5,604.5,343.5,FALSE,FALSE,TRUE,TRUE,0,1,2,1,13,1,4,4,TRUE,TRUE,3,TRUE,1,TRUE,80,"Swvu.qtr._.for._.IR.","ACwvu.qtr._.for._.IR.",#N/A,FALSE,FALSE,0.65,0.5,1.25,1,2,"","",TRUE,FALSE,FALSE,FALSE,1,#N/A,1,1,"=R1C1:R33C11",FALSE,#N/A,#N/A,FALSE,FALSE,FALSE,1,#N/A,#N/A,FALSE,FALSE,TRUE,TRUE,TRUE}</definedName>
    <definedName name="tyertyeryt" localSheetId="20" hidden="1">{TRUE,TRUE,-1.25,-15.5,604.5,343.5,FALSE,FALSE,TRUE,TRUE,0,1,2,1,13,1,4,4,TRUE,TRUE,3,TRUE,1,TRUE,80,"Swvu.qtr._.for._.IR.","ACwvu.qtr._.for._.IR.",#N/A,FALSE,FALSE,0.65,0.5,1.25,1,2,"","",TRUE,FALSE,FALSE,FALSE,1,#N/A,1,1,"=R1C1:R33C11",FALSE,#N/A,#N/A,FALSE,FALSE,FALSE,1,#N/A,#N/A,FALSE,FALSE,TRUE,TRUE,TRUE}</definedName>
    <definedName name="tyertyeryt" hidden="1">{TRUE,TRUE,-1.25,-15.5,604.5,343.5,FALSE,FALSE,TRUE,TRUE,0,1,2,1,13,1,4,4,TRUE,TRUE,3,TRUE,1,TRUE,80,"Swvu.qtr._.for._.IR.","ACwvu.qtr._.for._.IR.",#N/A,FALSE,FALSE,0.65,0.5,1.25,1,2,"","",TRUE,FALSE,FALSE,FALSE,1,#N/A,1,1,"=R1C1:R33C11",FALSE,#N/A,#N/A,FALSE,FALSE,FALSE,1,#N/A,#N/A,FALSE,FALSE,TRUE,TRUE,TRUE}</definedName>
    <definedName name="tyj">#REF!</definedName>
    <definedName name="TYPE">#REF!</definedName>
    <definedName name="TYPETextLen" localSheetId="20">#REF!</definedName>
    <definedName name="TYPETextLen">#REF!</definedName>
    <definedName name="Typist" hidden="1">"b1"</definedName>
    <definedName name="tyrerwer">#REF!</definedName>
    <definedName name="tyu">#REF!,#REF!,#REF!,#REF!</definedName>
    <definedName name="U" localSheetId="12">#REF!</definedName>
    <definedName name="u" localSheetId="20">#REF!</definedName>
    <definedName name="U">#REF!</definedName>
    <definedName name="UA">#REF!</definedName>
    <definedName name="UAG">#REF!</definedName>
    <definedName name="uaier09w87r0e9w8fa" hidden="1">{0,0,0,0;0,0,0,0;0,0,0,0;0,0,0,0}</definedName>
    <definedName name="UDFCount" localSheetId="20" hidden="1">#REF!</definedName>
    <definedName name="UDFCount" hidden="1">#REF!</definedName>
    <definedName name="UFG" localSheetId="20">#REF!</definedName>
    <definedName name="UFG">#REF!</definedName>
    <definedName name="UG_Amps" localSheetId="20">#REF!</definedName>
    <definedName name="UG_Amps">#REF!</definedName>
    <definedName name="UG_CABLE_INSTALL">#REF!</definedName>
    <definedName name="UIO49X"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UIO49X"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UIO49X"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UIO49X_1"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UIO49X_1"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UIO49X_1"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UIO49X_2"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UIO49X_2"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UIO49X_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UIO49X_3"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UIO49X_3"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UIO49X_3"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UIO49X_4"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UIO49X_4"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UIO49X_4"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UIO49X_5"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UIO49X_5"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UIO49X_5"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ukryt">#REF!,#REF!,#REF!,#REF!</definedName>
    <definedName name="UNASSIGNED2">#REF!</definedName>
    <definedName name="UNASSIGNED5">#REF!</definedName>
    <definedName name="UNASSIGNED6">#REF!</definedName>
    <definedName name="Unbilled">#REF!</definedName>
    <definedName name="Underbuild" localSheetId="20">#REF!</definedName>
    <definedName name="Underbuild">#REF!</definedName>
    <definedName name="Underground_Cable" localSheetId="20">#REF!</definedName>
    <definedName name="Underground_Cable">#REF!</definedName>
    <definedName name="Underground_Cable_Labor" localSheetId="20">#REF!</definedName>
    <definedName name="Underground_Cable_Labor">#REF!</definedName>
    <definedName name="Underground_Columns">#REF!</definedName>
    <definedName name="Underground_Splice">#REF!</definedName>
    <definedName name="Underground_Splice_Labor">#REF!</definedName>
    <definedName name="Underground_Storage_Activity">#REF!</definedName>
    <definedName name="Underground_Vaults">#REF!</definedName>
    <definedName name="Underground_Vaults_Labor">#REF!</definedName>
    <definedName name="unf.Leist" localSheetId="12" hidden="1">{"Alles",#N/A,FALSE,"H A Ü"}</definedName>
    <definedName name="unf.Leist" localSheetId="20" hidden="1">{"Alles",#N/A,FALSE,"H A Ü"}</definedName>
    <definedName name="unf.Leist" hidden="1">{"Alles",#N/A,FALSE,"H A Ü"}</definedName>
    <definedName name="Unfert.Leist" localSheetId="12" hidden="1">{"Saldenliste",#N/A,FALSE,"H A Ü"}</definedName>
    <definedName name="Unfert.Leist" localSheetId="20" hidden="1">{"Saldenliste",#N/A,FALSE,"H A Ü"}</definedName>
    <definedName name="Unfert.Leist" hidden="1">{"Saldenliste",#N/A,FALSE,"H A Ü"}</definedName>
    <definedName name="Union">#REF!</definedName>
    <definedName name="Unitary">#REF!</definedName>
    <definedName name="Unitary_Switch">#REF!</definedName>
    <definedName name="UnitCapLookup">#REF!</definedName>
    <definedName name="UNITEDCHRIS">#REF!</definedName>
    <definedName name="units" localSheetId="20">#REF!</definedName>
    <definedName name="Units">#REF!</definedName>
    <definedName name="Units99">#REF!</definedName>
    <definedName name="unitsbuilt">#REF!</definedName>
    <definedName name="unittype">#REF!</definedName>
    <definedName name="UNIVISION">#REF!</definedName>
    <definedName name="unlock_NonOp">#REF!,#REF!,#REF!,#REF!</definedName>
    <definedName name="UntHlf12_98">#REF!</definedName>
    <definedName name="UntHlf6_98">#REF!</definedName>
    <definedName name="uod" localSheetId="12" hidden="1">{"detail305",#N/A,FALSE,"BI-305"}</definedName>
    <definedName name="uod" localSheetId="20" hidden="1">{"detail305",#N/A,FALSE,"BI-305"}</definedName>
    <definedName name="uod" hidden="1">{"detail305",#N/A,FALSE,"BI-305"}</definedName>
    <definedName name="UofM">#REF!</definedName>
    <definedName name="UoM">#REF!</definedName>
    <definedName name="UOMColumn1">#REF!</definedName>
    <definedName name="UOMColumn2">#REF!</definedName>
    <definedName name="Upgrade">#REF!</definedName>
    <definedName name="upload_range">#REF!</definedName>
    <definedName name="URA">#REF!</definedName>
    <definedName name="Urban_Tax">#REF!</definedName>
    <definedName name="US_Interest">#REF!</definedName>
    <definedName name="us89ds">#REF!</definedName>
    <definedName name="USD">#REF!</definedName>
    <definedName name="USD_Cost_Currency" localSheetId="20">OR(BP_Functionality="CLP: US Currency",BP_Functionality="Direct: US MSRP",BP_Functionality="Partner: US WPP",BP_Functionality="GSA")</definedName>
    <definedName name="USD_Cost_Currency">OR(BP_Functionality="CLP: US Currency",BP_Functionality="Direct: US MSRP",BP_Functionality="Partner: US WPP",BP_Functionality="GSA")</definedName>
    <definedName name="USD_Currency" localSheetId="20">OR(BP_Functionality="CLP: US Currency",BP_Functionality="Direct: US MSRP",BP_Functionality="Partner: US WPP",BP_Functionality="GSA")</definedName>
    <definedName name="USD_Currency">OR(BP_Functionality="CLP: US Currency",BP_Functionality="Direct: US MSRP",BP_Functionality="Partner: US WPP",BP_Functionality="GSA")</definedName>
    <definedName name="USDAT">"RA030"</definedName>
    <definedName name="usemcb">LEFT(#REF!)="Y"</definedName>
    <definedName name="User">#REF!</definedName>
    <definedName name="user_gas">#REF!</definedName>
    <definedName name="username" localSheetId="20">#REF!</definedName>
    <definedName name="username">#REF!</definedName>
    <definedName name="UserNameCopy">#REF!</definedName>
    <definedName name="UserNameDG">#REF!</definedName>
    <definedName name="UserPageMember1">#REF!</definedName>
    <definedName name="UserParameters">#REF!</definedName>
    <definedName name="USNAM">"EBENNETT"</definedName>
    <definedName name="UTDENOM">#REF!</definedName>
    <definedName name="UTFACTOR">#REF!</definedName>
    <definedName name="UTNUMER">#REF!</definedName>
    <definedName name="uwe" localSheetId="12" hidden="1">{"Alles",#N/A,FALSE,"H A Ü"}</definedName>
    <definedName name="uwe" localSheetId="20" hidden="1">{"Alles",#N/A,FALSE,"H A Ü"}</definedName>
    <definedName name="uwe" hidden="1">{"Alles",#N/A,FALSE,"H A Ü"}</definedName>
    <definedName name="uwu" localSheetId="12" hidden="1">{#N/A,#N/A,FALSE,"QTR Total";#N/A,#N/A,FALSE,"QTR ASNS";#N/A,#N/A,FALSE,"QTR PNCNS";#N/A,#N/A,FALSE,"QTR DSNS";#N/A,#N/A,FALSE,"QTR TNS"}</definedName>
    <definedName name="uwu" localSheetId="20" hidden="1">{#N/A,#N/A,FALSE,"QTR Total";#N/A,#N/A,FALSE,"QTR ASNS";#N/A,#N/A,FALSE,"QTR PNCNS";#N/A,#N/A,FALSE,"QTR DSNS";#N/A,#N/A,FALSE,"QTR TNS"}</definedName>
    <definedName name="uwu" hidden="1">{#N/A,#N/A,FALSE,"QTR Total";#N/A,#N/A,FALSE,"QTR ASNS";#N/A,#N/A,FALSE,"QTR PNCNS";#N/A,#N/A,FALSE,"QTR DSNS";#N/A,#N/A,FALSE,"QTR TNS"}</definedName>
    <definedName name="uyi">#REF!</definedName>
    <definedName name="v" localSheetId="12" hidden="1">{#N/A,#N/A,FALSE,"TOTFINAL";#N/A,#N/A,FALSE,"FINPLAN";#N/A,#N/A,FALSE,"TOTMOTADJ";#N/A,#N/A,FALSE,"tieEQ";#N/A,#N/A,FALSE,"G";#N/A,#N/A,FALSE,"ELIMS";#N/A,#N/A,FALSE,"NEXTEL ADJ";#N/A,#N/A,FALSE,"MIMS";#N/A,#N/A,FALSE,"LMPS";#N/A,#N/A,FALSE,"CNSS";#N/A,#N/A,FALSE,"CSS";#N/A,#N/A,FALSE,"MCG";#N/A,#N/A,FALSE,"AECS";#N/A,#N/A,FALSE,"SPS";#N/A,#N/A,FALSE,"CORP"}</definedName>
    <definedName name="v" localSheetId="20" hidden="1">{"Complete Budget",#N/A,FALSE,"Title";"Complete budget",#N/A,FALSE,"Accrual Summary";"Complete budget",#N/A,FALSE,"Accrual-Detail";"Complete budget",#N/A,FALSE,"Accrual-Captions";"Complete budget",#N/A,FALSE,"Accrual-GL Level";"Complete budget",#N/A,FALSE,"Cash Summary";"Complete budget",#N/A,FALSE,"Cash-Detail";"Complete budget",#N/A,FALSE,"Cash-Captions";"Complete budget",#N/A,FALSE,"Cash-GL Level";"Complete budget",#N/A,FALSE,"Production";"Complete budget",#N/A,FALSE,"5year support";"Complete budget",#N/A,FALSE,"Support";"Complete budget",#N/A,FALSE,"AvoidedCost";"Complete budget",#N/A,FALSE,"PowerPrices";"Complete budget",#N/A,FALSE,"GasPrices";"Complete budget",#N/A,FALSE,"Assumptions&amp;Notes";"Complete Budget",#N/A,FALSE,"Debt Covenants";"Complete Budget",#N/A,FALSE,"Accrual Analysis"}</definedName>
    <definedName name="v" hidden="1">{#N/A,#N/A,FALSE,"TOTFINAL";#N/A,#N/A,FALSE,"FINPLAN";#N/A,#N/A,FALSE,"TOTMOTADJ";#N/A,#N/A,FALSE,"tieEQ";#N/A,#N/A,FALSE,"G";#N/A,#N/A,FALSE,"ELIMS";#N/A,#N/A,FALSE,"NEXTEL ADJ";#N/A,#N/A,FALSE,"MIMS";#N/A,#N/A,FALSE,"LMPS";#N/A,#N/A,FALSE,"CNSS";#N/A,#N/A,FALSE,"CSS";#N/A,#N/A,FALSE,"MCG";#N/A,#N/A,FALSE,"AECS";#N/A,#N/A,FALSE,"SPS";#N/A,#N/A,FALSE,"CORP"}</definedName>
    <definedName name="VADENOM">#REF!</definedName>
    <definedName name="VAFACTOR">#REF!</definedName>
    <definedName name="val">#REF!,#REF!,#REF!,#REF!</definedName>
    <definedName name="Valad" localSheetId="20">#REF!</definedName>
    <definedName name="Valad">#REF!</definedName>
    <definedName name="VALDATE" localSheetId="20">#REF!</definedName>
    <definedName name="valDate">#REF!</definedName>
    <definedName name="valmult2">#REF!</definedName>
    <definedName name="Valparaiso" localSheetId="20">#REF!</definedName>
    <definedName name="Valparaiso">#REF!</definedName>
    <definedName name="VALUATION">#REF!</definedName>
    <definedName name="valuation_matrix">#REF!</definedName>
    <definedName name="Valuation_Sensitivity">#REF!</definedName>
    <definedName name="Valuation_Sensitivity_title">#REF!</definedName>
    <definedName name="Value" localSheetId="12" hidden="1">{"assumptions",#N/A,FALSE,"Scenario 1";"valuation",#N/A,FALSE,"Scenario 1"}</definedName>
    <definedName name="Value" localSheetId="20" hidden="1">{"assumptions",#N/A,FALSE,"Scenario 1";"valuation",#N/A,FALSE,"Scenario 1"}</definedName>
    <definedName name="Value" hidden="1">{"assumptions",#N/A,FALSE,"Scenario 1";"valuation",#N/A,FALSE,"Scenario 1"}</definedName>
    <definedName name="value1" localSheetId="12" hidden="1">{#N/A,#N/A,FALSE,"Cashflow Analysis";#N/A,#N/A,FALSE,"Sensitivity Analysis";#N/A,#N/A,FALSE,"PV";#N/A,#N/A,FALSE,"Pro Forma"}</definedName>
    <definedName name="value1" localSheetId="20" hidden="1">{#N/A,#N/A,FALSE,"Cashflow Analysis";#N/A,#N/A,FALSE,"Sensitivity Analysis";#N/A,#N/A,FALSE,"PV";#N/A,#N/A,FALSE,"Pro Forma"}</definedName>
    <definedName name="value1" hidden="1">{#N/A,#N/A,FALSE,"Cashflow Analysis";#N/A,#N/A,FALSE,"Sensitivity Analysis";#N/A,#N/A,FALSE,"PV";#N/A,#N/A,FALSE,"Pro Forma"}</definedName>
    <definedName name="ValueColumn1">#REF!</definedName>
    <definedName name="ValueColumn2">#REF!</definedName>
    <definedName name="VALUECOMPARISON">#REF!</definedName>
    <definedName name="valuedcf">#REF!</definedName>
    <definedName name="VALUEDT">#REF!</definedName>
    <definedName name="valuel">#REF!,#REF!,#REF!,#REF!</definedName>
    <definedName name="VALUEMULT">#REF!</definedName>
    <definedName name="Values_Entered" localSheetId="12">IF(Loan_Amount*Interest_Rate*Loan_Years*Loan_Start&gt;0,1,0)</definedName>
    <definedName name="Values_Entered" localSheetId="20">IF([0]!Loan_Amount*#REF!*[0]!Loan_Years*[0]!Loan_Start&gt;0,1,0)</definedName>
    <definedName name="Values_Entered">IF(Loan_Amount*Interest_Rate*Loan_Years*Loan_Start&gt;0,1,0)</definedName>
    <definedName name="VALUESUM">#REF!</definedName>
    <definedName name="valuevx">42.314159</definedName>
    <definedName name="VANUMER">#REF!</definedName>
    <definedName name="VapourProps">#REF!</definedName>
    <definedName name="Var_MM_EOH_Price">#REF!</definedName>
    <definedName name="Var_MM_Rec">#REF!</definedName>
    <definedName name="VAROUTPUT">#REF!</definedName>
    <definedName name="vasdtrws" hidden="1">{"1 month",#N/A,FALSE,"Hourly"}</definedName>
    <definedName name="VAT">#REF!</definedName>
    <definedName name="VBA_ActiveScen">#REF!</definedName>
    <definedName name="VBA_Basis">#REF!</definedName>
    <definedName name="VBA_BS_1">#REF!</definedName>
    <definedName name="VBA_Case_Num">#REF!,#REF!,#REF!</definedName>
    <definedName name="vba_GIOptVOM">#REF!,#REF!,#REF!</definedName>
    <definedName name="VBA_Goodwill">#REF!</definedName>
    <definedName name="VBA_PrevVals">#REF!,#REF!,#REF!,#REF!,#REF!</definedName>
    <definedName name="vba_PrinAdj">#REF!</definedName>
    <definedName name="VBA_PT_Income_Targ">#REF!</definedName>
    <definedName name="VBA_Results">#REF!</definedName>
    <definedName name="VBA_ScenRange">#REF!</definedName>
    <definedName name="VBA_Sheets">#REF!</definedName>
    <definedName name="VBA_TaxCheck">#REF!</definedName>
    <definedName name="VBA_TOC_Clear">#REF!,#REF!</definedName>
    <definedName name="VBA_WACC">#REF!</definedName>
    <definedName name="vcxzxcvfdz">#REF!</definedName>
    <definedName name="vczx">#REF!</definedName>
    <definedName name="Vendor_Model_LU">#REF!</definedName>
    <definedName name="Version" localSheetId="20">#REF!</definedName>
    <definedName name="Version" hidden="1">"a1"</definedName>
    <definedName name="vfdasv">#REF!</definedName>
    <definedName name="vgtl" localSheetId="12" hidden="1">{#N/A,#N/A,FALSE,"INPUTDATA";#N/A,#N/A,FALSE,"SUMMARY"}</definedName>
    <definedName name="vgtl" localSheetId="20" hidden="1">{#N/A,#N/A,FALSE,"INPUTDATA";#N/A,#N/A,FALSE,"SUMMARY"}</definedName>
    <definedName name="vgtl" hidden="1">{#N/A,#N/A,FALSE,"INPUTDATA";#N/A,#N/A,FALSE,"SUMMARY"}</definedName>
    <definedName name="victtxinc">#REF!</definedName>
    <definedName name="Videolaunch">#REF!</definedName>
    <definedName name="VIEWALL">#REF!</definedName>
    <definedName name="VNDRNO">#REF!</definedName>
    <definedName name="VO_M" localSheetId="20">#REF!</definedName>
    <definedName name="VO_M">#N/A</definedName>
    <definedName name="Voltage" localSheetId="20">#REF!</definedName>
    <definedName name="Voltage">#REF!</definedName>
    <definedName name="Voltage_pick" localSheetId="20">#REF!</definedName>
    <definedName name="Voltage_pick">#REF!</definedName>
    <definedName name="volume">#REF!</definedName>
    <definedName name="VolumeEsc" localSheetId="20">#REF!</definedName>
    <definedName name="VolumeEsc">#N/A</definedName>
    <definedName name="votingshare">#REF!</definedName>
    <definedName name="VP" localSheetId="20">#REF!</definedName>
    <definedName name="VP">#REF!</definedName>
    <definedName name="VRIO">#REF!,#REF!,#REF!,#REF!</definedName>
    <definedName name="VRIO_1">#REF!,#REF!,#REF!,#REF!</definedName>
    <definedName name="VSPAE" localSheetId="20">#REF!</definedName>
    <definedName name="VSPAE">#REF!</definedName>
    <definedName name="VSPRB" localSheetId="20">#REF!</definedName>
    <definedName name="VSPRB">#REF!</definedName>
    <definedName name="vv"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vv" localSheetId="20" hidden="1">{"Complete Budget",#N/A,FALSE,"Title";"Complete budget",#N/A,FALSE,"Accrual Summary";"Complete budget",#N/A,FALSE,"Accrual-Detail";"Complete budget",#N/A,FALSE,"Accrual-Captions";"Complete budget",#N/A,FALSE,"Accrual-GL Level";"Complete budget",#N/A,FALSE,"Cash Summary";"Complete budget",#N/A,FALSE,"Cash-Detail";"Complete budget",#N/A,FALSE,"Cash-Captions";"Complete budget",#N/A,FALSE,"Cash-GL Level";"Complete budget",#N/A,FALSE,"Production";"Complete budget",#N/A,FALSE,"5year support";"Complete budget",#N/A,FALSE,"Support";"Complete budget",#N/A,FALSE,"AvoidedCost";"Complete budget",#N/A,FALSE,"PowerPrices";"Complete budget",#N/A,FALSE,"GasPrices";"Complete budget",#N/A,FALSE,"Assumptions&amp;Notes";"Complete Budget",#N/A,FALSE,"Debt Covenants";"Complete Budget",#N/A,FALSE,"Accrual Analysis"}</definedName>
    <definedName name="vv"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vvv" localSheetId="12" hidden="1">{"EXCELHLP.HLP!1802";5;10;5;10;13;13;13;8;5;5;10;14;13;13;13;13;5;10;14;13;5;10;1;2;24}</definedName>
    <definedName name="vvv" localSheetId="20">#REF!</definedName>
    <definedName name="vvv" hidden="1">{"EXCELHLP.HLP!1802";5;10;5;10;13;13;13;8;5;5;10;14;13;13;13;13;5;10;14;13;5;10;1;2;24}</definedName>
    <definedName name="w" localSheetId="12" hidden="1">{"MATALL",#N/A,FALSE,"Sheet4";"matclass",#N/A,FALSE,"Sheet4"}</definedName>
    <definedName name="w" localSheetId="20">#REF!,#REF!,#REF!,#REF!</definedName>
    <definedName name="w" hidden="1">{"MATALL",#N/A,FALSE,"Sheet4";"matclass",#N/A,FALSE,"Sheet4"}</definedName>
    <definedName name="W_CAP">#REF!</definedName>
    <definedName name="w3r345" localSheetId="12" hidden="1">{#N/A,#N/A,FALSE,"Cover";#N/A,#N/A,FALSE,"Comments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name="w3r345" localSheetId="20" hidden="1">{#N/A,#N/A,FALSE,"Cover";#N/A,#N/A,FALSE,"Comments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name="w3r345" hidden="1">{#N/A,#N/A,FALSE,"Cover";#N/A,#N/A,FALSE,"Comments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name="w45y">#REF!</definedName>
    <definedName name="w4y">#REF!</definedName>
    <definedName name="WACC">#REF!</definedName>
    <definedName name="WACC_Pre_Tax">#REF!</definedName>
    <definedName name="WACC_Pre_TaxExempt">#REF!</definedName>
    <definedName name="WACC_Tax">#REF!</definedName>
    <definedName name="WADSWORTH" localSheetId="20">#REF!</definedName>
    <definedName name="WADSWORTH">#REF!</definedName>
    <definedName name="waefar" localSheetId="12" hidden="1">{#N/A,#N/A,FALSE,"Cover";#N/A,#N/A,FALSE,"Comments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name="waefar" localSheetId="20" hidden="1">{#N/A,#N/A,FALSE,"Cover";#N/A,#N/A,FALSE,"Comments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name="waefar" hidden="1">{#N/A,#N/A,FALSE,"Cover";#N/A,#N/A,FALSE,"Comments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name="waep">#REF!</definedName>
    <definedName name="WageAlloc">#REF!</definedName>
    <definedName name="wages">#REF!</definedName>
    <definedName name="WAPA_CROD" localSheetId="20">#REF!</definedName>
    <definedName name="WAPA_CROD">#REF!</definedName>
    <definedName name="WAPA_Demand">#REF!</definedName>
    <definedName name="WAPA_Energy">#REF!</definedName>
    <definedName name="WARR" localSheetId="20" hidden="1">#REF!</definedName>
    <definedName name="WARR" hidden="1">#REF!</definedName>
    <definedName name="WASOfullyDiluted">#REF!</definedName>
    <definedName name="WASOprimary">#REF!</definedName>
    <definedName name="WASTE">#REF!</definedName>
    <definedName name="Water_Pmt">#REF!</definedName>
    <definedName name="WATER_RATE" localSheetId="20">OFFSET(#REF!,3,IF(#REF!=1,#REF!+2,5*#REF!-2),20000,1)</definedName>
    <definedName name="WATER_RATE">OFFSET(#REF!,3,IF(#REF!=1,#REF!+2,5*#REF!-2),20000,1)</definedName>
    <definedName name="Water_Table">#REF!</definedName>
    <definedName name="waterfall">#REF!</definedName>
    <definedName name="wavylws" localSheetId="12" hidden="1">{#N/A,#N/A,FALSE,"CONS-LIN";#N/A,#N/A,FALSE,"CONS-Analog";#N/A,#N/A,FALSE,"KXAN";#N/A,#N/A,FALSE,"WANE";#N/A,#N/A,FALSE,"WAVY";#N/A,#N/A,FALSE,"WISH";#N/A,#N/A,FALSE,"WNLO";#N/A,#N/A,FALSE,"WIVB";#N/A,#N/A,FALSE,"WLFI";#N/A,#N/A,FALSE,"WOOD";#N/A,#N/A,FALSE,"WTNH";#N/A,#N/A,FALSE,"WWLP";#N/A,#N/A,FALSE,"WWLP";#N/A,#N/A,FALSE,"WAPA";#N/A,#N/A,FALSE,"KNVA";#N/A,#N/A,FALSE,"WCTX";#N/A,#N/A,FALSE,"WXSP";#N/A,#N/A,FALSE,"WOTV";#N/A,#N/A,FALSE,"WVBT";#N/A,#N/A,FALSE,"WAND"}</definedName>
    <definedName name="wavylws" localSheetId="20" hidden="1">{#N/A,#N/A,FALSE,"CONS-LIN";#N/A,#N/A,FALSE,"CONS-Analog";#N/A,#N/A,FALSE,"KXAN";#N/A,#N/A,FALSE,"WANE";#N/A,#N/A,FALSE,"WAVY";#N/A,#N/A,FALSE,"WISH";#N/A,#N/A,FALSE,"WNLO";#N/A,#N/A,FALSE,"WIVB";#N/A,#N/A,FALSE,"WLFI";#N/A,#N/A,FALSE,"WOOD";#N/A,#N/A,FALSE,"WTNH";#N/A,#N/A,FALSE,"WWLP";#N/A,#N/A,FALSE,"WWLP";#N/A,#N/A,FALSE,"WAPA";#N/A,#N/A,FALSE,"KNVA";#N/A,#N/A,FALSE,"WCTX";#N/A,#N/A,FALSE,"WXSP";#N/A,#N/A,FALSE,"WOTV";#N/A,#N/A,FALSE,"WVBT";#N/A,#N/A,FALSE,"WAND"}</definedName>
    <definedName name="wavylws" hidden="1">{#N/A,#N/A,FALSE,"CONS-LIN";#N/A,#N/A,FALSE,"CONS-Analog";#N/A,#N/A,FALSE,"KXAN";#N/A,#N/A,FALSE,"WANE";#N/A,#N/A,FALSE,"WAVY";#N/A,#N/A,FALSE,"WISH";#N/A,#N/A,FALSE,"WNLO";#N/A,#N/A,FALSE,"WIVB";#N/A,#N/A,FALSE,"WLFI";#N/A,#N/A,FALSE,"WOOD";#N/A,#N/A,FALSE,"WTNH";#N/A,#N/A,FALSE,"WWLP";#N/A,#N/A,FALSE,"WWLP";#N/A,#N/A,FALSE,"WAPA";#N/A,#N/A,FALSE,"KNVA";#N/A,#N/A,FALSE,"WCTX";#N/A,#N/A,FALSE,"WXSP";#N/A,#N/A,FALSE,"WOTV";#N/A,#N/A,FALSE,"WVBT";#N/A,#N/A,FALSE,"WAND"}</definedName>
    <definedName name="WBS">#REF!</definedName>
    <definedName name="WbsList">#REF!</definedName>
    <definedName name="WCCGCR2">#REF!</definedName>
    <definedName name="wd">13.04*5</definedName>
    <definedName name="WDBUY">#REF!</definedName>
    <definedName name="WDD">#REF!</definedName>
    <definedName name="we" localSheetId="12" hidden="1">{#N/A,#N/A,FALSE,"1997 WW (Short)";#N/A,#N/A,FALSE,"1997 RF Mfg";#N/A,#N/A,FALSE,"Ancillary-CSM";#N/A,#N/A,FALSE,"1997 Service"}</definedName>
    <definedName name="we" localSheetId="20">13.04*2</definedName>
    <definedName name="we" hidden="1">{#N/A,#N/A,FALSE,"1997 WW (Short)";#N/A,#N/A,FALSE,"1997 RF Mfg";#N/A,#N/A,FALSE,"Ancillary-CSM";#N/A,#N/A,FALSE,"1997 Service"}</definedName>
    <definedName name="WED">#REF!</definedName>
    <definedName name="Week">{0;1;2;3;4;5}</definedName>
    <definedName name="Weekday">{1,2,3,4,5,6,7}</definedName>
    <definedName name="WEEKS" localSheetId="20">#REF!</definedName>
    <definedName name="weeks">#REF!</definedName>
    <definedName name="wef" localSheetId="12" hidden="1">{TRUE,TRUE,-1.25,-15.5,604.5,343.5,FALSE,FALSE,TRUE,TRUE,0,1,#N/A,1,35,14.1666666666667,3,3,FALSE,TRUE,3,TRUE,1,TRUE,85,"Swvu.oil._.and._.gas._.details.","ACwvu.oil._.and._.gas._.details.",#N/A,FALSE,FALSE,0.75,0.75,1,1,1,"","",TRUE,FALSE,FALSE,FALSE,1,#N/A,1,1,"=R1C1:R59C11","=R1:R3",#N/A,#N/A,FALSE,FALSE,FALSE,1,#N/A,#N/A,FALSE,FALSE,TRUE,TRUE,TRUE}</definedName>
    <definedName name="wef" localSheetId="20">#REF!</definedName>
    <definedName name="wef" hidden="1">{TRUE,TRUE,-1.25,-15.5,604.5,343.5,FALSE,FALSE,TRUE,TRUE,0,1,#N/A,1,35,14.1666666666667,3,3,FALSE,TRUE,3,TRUE,1,TRUE,85,"Swvu.oil._.and._.gas._.details.","ACwvu.oil._.and._.gas._.details.",#N/A,FALSE,FALSE,0.75,0.75,1,1,1,"","",TRUE,FALSE,FALSE,FALSE,1,#N/A,1,1,"=R1C1:R59C11","=R1:R3",#N/A,#N/A,FALSE,FALSE,FALSE,1,#N/A,#N/A,FALSE,FALSE,TRUE,TRUE,TRUE}</definedName>
    <definedName name="WEFA" localSheetId="12" hidden="1">{TRUE,TRUE,-1.25,-21.5,964.5,725.25,FALSE,FALSE,TRUE,FALSE,35,3,22,1,#N/A,14.0676691729323,49.5294117647059,1,TRUE,FALSE,3,FALSE,1,FALSE,100,"Swvu.Table.","ACwvu.Table.",#N/A,FALSE,FALSE,0.75,0.75,1,1,1,"&amp;A","Page &amp;P",FALSE,FALSE,FALSE,FALSE,1,70,#N/A,#N/A,FALSE,FALSE,"Rwvu.Table.",#N/A,FALSE,FALSE,TRUE,1,65532,65532,FALSE,FALSE,FALSE,FALSE,FALSE}</definedName>
    <definedName name="WEFA" localSheetId="20" hidden="1">{TRUE,TRUE,-1.25,-21.5,964.5,725.25,FALSE,FALSE,TRUE,FALSE,35,3,22,1,#N/A,14.0676691729323,49.5294117647059,1,TRUE,FALSE,3,FALSE,1,FALSE,100,"Swvu.Table.","ACwvu.Table.",#N/A,FALSE,FALSE,0.75,0.75,1,1,1,"&amp;A","Page &amp;P",FALSE,FALSE,FALSE,FALSE,1,70,#N/A,#N/A,FALSE,FALSE,"Rwvu.Table.",#N/A,FALSE,FALSE,TRUE,1,65532,65532,FALSE,FALSE,FALSE,FALSE,FALSE}</definedName>
    <definedName name="WEFA" hidden="1">{TRUE,TRUE,-1.25,-21.5,964.5,725.25,FALSE,FALSE,TRUE,FALSE,35,3,22,1,#N/A,14.0676691729323,49.5294117647059,1,TRUE,FALSE,3,FALSE,1,FALSE,100,"Swvu.Table.","ACwvu.Table.",#N/A,FALSE,FALSE,0.75,0.75,1,1,1,"&amp;A","Page &amp;P",FALSE,FALSE,FALSE,FALSE,1,70,#N/A,#N/A,FALSE,FALSE,"Rwvu.Table.",#N/A,FALSE,FALSE,TRUE,1,65532,65532,FALSE,FALSE,FALSE,FALSE,FALSE}</definedName>
    <definedName name="WELL_HEAD_ESTIMATES">#REF!</definedName>
    <definedName name="were" hidden="1">{#N/A,#N/A,FALSE,"EXP97"}</definedName>
    <definedName name="wertewrtewrt" localSheetId="12" hidden="1">{"WestHem EP Price and Vol Detail",#N/A,FALSE,"West Hemp - Other ";"Eur EP Price and Vol Detail",#N/A,FALSE,"Eur E&amp;P";"EastHem EP Price and Vol Detail",#N/A,FALSE,"East Hemp - Other";"Equity EP Price and Vol Detail",#N/A,FALSE,"Equity Affiliate EP";"Foreign RM Operating Stats",#N/A,FALSE,"Foreign R&amp;M"}</definedName>
    <definedName name="wertewrtewrt" localSheetId="20" hidden="1">{"WestHem EP Price and Vol Detail",#N/A,FALSE,"West Hemp - Other ";"Eur EP Price and Vol Detail",#N/A,FALSE,"Eur E&amp;P";"EastHem EP Price and Vol Detail",#N/A,FALSE,"East Hemp - Other";"Equity EP Price and Vol Detail",#N/A,FALSE,"Equity Affiliate EP";"Foreign RM Operating Stats",#N/A,FALSE,"Foreign R&amp;M"}</definedName>
    <definedName name="wertewrtewrt" hidden="1">{"WestHem EP Price and Vol Detail",#N/A,FALSE,"West Hemp - Other ";"Eur EP Price and Vol Detail",#N/A,FALSE,"Eur E&amp;P";"EastHem EP Price and Vol Detail",#N/A,FALSE,"East Hemp - Other";"Equity EP Price and Vol Detail",#N/A,FALSE,"Equity Affiliate EP";"Foreign RM Operating Stats",#N/A,FALSE,"Foreign R&amp;M"}</definedName>
    <definedName name="wertewrtw" localSheetId="12" hidden="1">{#N/A,#N/A,FALSE,"Cover";"Factsheet",#N/A,FALSE,"Factsheet";"GPVM",#N/A,FALSE,"DDM";"normal growth",#N/A,FALSE,"Normal Growth";"Earnings",#N/A,FALSE,"Earnings";"interim model",#N/A,FALSE,"Interim";"balancesheet",#N/A,FALSE,"BalanceSheet";"balance sheet details",#N/A,FALSE,"BalanceSheet";"change in cash",#N/A,FALSE,"CashFlow";"UK oil and gas results",#N/A,FALSE,"UK Production";"Int. Oil and Gas Results",#N/A,FALSE,"International E&amp;P";"capexsum",#N/A,FALSE,"CAPEX Sum";"K",#N/A,FALSE,"Forecast K (2)"}</definedName>
    <definedName name="wertewrtw" localSheetId="20" hidden="1">{#N/A,#N/A,FALSE,"Cover";"Factsheet",#N/A,FALSE,"Factsheet";"GPVM",#N/A,FALSE,"DDM";"normal growth",#N/A,FALSE,"Normal Growth";"Earnings",#N/A,FALSE,"Earnings";"interim model",#N/A,FALSE,"Interim";"balancesheet",#N/A,FALSE,"BalanceSheet";"balance sheet details",#N/A,FALSE,"BalanceSheet";"change in cash",#N/A,FALSE,"CashFlow";"UK oil and gas results",#N/A,FALSE,"UK Production";"Int. Oil and Gas Results",#N/A,FALSE,"International E&amp;P";"capexsum",#N/A,FALSE,"CAPEX Sum";"K",#N/A,FALSE,"Forecast K (2)"}</definedName>
    <definedName name="wertewrtw" hidden="1">{#N/A,#N/A,FALSE,"Cover";"Factsheet",#N/A,FALSE,"Factsheet";"GPVM",#N/A,FALSE,"DDM";"normal growth",#N/A,FALSE,"Normal Growth";"Earnings",#N/A,FALSE,"Earnings";"interim model",#N/A,FALSE,"Interim";"balancesheet",#N/A,FALSE,"BalanceSheet";"balance sheet details",#N/A,FALSE,"BalanceSheet";"change in cash",#N/A,FALSE,"CashFlow";"UK oil and gas results",#N/A,FALSE,"UK Production";"Int. Oil and Gas Results",#N/A,FALSE,"International E&amp;P";"capexsum",#N/A,FALSE,"CAPEX Sum";"K",#N/A,FALSE,"Forecast K (2)"}</definedName>
    <definedName name="wertwert" localSheetId="12" hidden="1">{"Factsheet",#N/A,FALSE,"Fact";"Earnings",#N/A,FALSE,"Earnings";"BalanceSheet",#N/A,FALSE,"BalanceSheet";"Change in Cash",#N/A,FALSE,"CashFlow";"Q Rating",#N/A,FALSE,"Q-Rating";"Dupont",#N/A,FALSE,"Dupont"}</definedName>
    <definedName name="wertwert" localSheetId="20" hidden="1">{"Factsheet",#N/A,FALSE,"Fact";"Earnings",#N/A,FALSE,"Earnings";"BalanceSheet",#N/A,FALSE,"BalanceSheet";"Change in Cash",#N/A,FALSE,"CashFlow";"Q Rating",#N/A,FALSE,"Q-Rating";"Dupont",#N/A,FALSE,"Dupont"}</definedName>
    <definedName name="wertwert" hidden="1">{"Factsheet",#N/A,FALSE,"Fact";"Earnings",#N/A,FALSE,"Earnings";"BalanceSheet",#N/A,FALSE,"BalanceSheet";"Change in Cash",#N/A,FALSE,"CashFlow";"Q Rating",#N/A,FALSE,"Q-Rating";"Dupont",#N/A,FALSE,"Dupont"}</definedName>
    <definedName name="wertwertewrt" localSheetId="12" hidden="1">{"Factsheet",#N/A,FALSE,"Fact";"Earnings",#N/A,FALSE,"Earnings";"BalanceSheet",#N/A,FALSE,"BalanceSheet";"Balance Sheet Details",#N/A,FALSE,"BalanceSheet";"ChangeinCash",#N/A,FALSE,"CashFlow";"UpstrmNormalErngs",#N/A,FALSE,"NormEngUp";"NormalEngs",#N/A,FALSE,"NormalEngs";"NormalGrowth",#N/A,FALSE,"NormalGrowth";"US EP Earnings",#N/A,FALSE,"US E&amp;P";"US EP Price Vol Detail",#N/A,FALSE,"US E&amp;P";"International EP Earnings",#N/A,FALSE,"International E&amp;P";"International EP Price Vol Detail",#N/A,FALSE,"International E&amp;P";"ENPSummary",#N/A,FALSE,"E&amp;P Summary";"GPMEarnings",#N/A,FALSE,"GPM";"RMT Earnings",#N/A,FALSE,"RM&amp;T";"RMT Operating Details",#N/A,FALSE,"RM&amp;T";"Chemicals",#N/A,FALSE,"Chemicals";"CapexSummary",#N/A,FALSE,"CAPEX Sum";"quarterly",#N/A,FALSE,"Quarters";"ROCE",#N/A,FALSE,"ROCE";"NAV",#N/A,FALSE,"NAV";"DCF",#N/A,FALSE,"DCFEVA";"QRating",#N/A,FALSE,"Q-Rating";"Dupont",#N/A,FALSE,"Dupont";"assumptions",#N/A,FALSE,"Assumptions"}</definedName>
    <definedName name="wertwertewrt" localSheetId="20" hidden="1">{"Factsheet",#N/A,FALSE,"Fact";"Earnings",#N/A,FALSE,"Earnings";"BalanceSheet",#N/A,FALSE,"BalanceSheet";"Balance Sheet Details",#N/A,FALSE,"BalanceSheet";"ChangeinCash",#N/A,FALSE,"CashFlow";"UpstrmNormalErngs",#N/A,FALSE,"NormEngUp";"NormalEngs",#N/A,FALSE,"NormalEngs";"NormalGrowth",#N/A,FALSE,"NormalGrowth";"US EP Earnings",#N/A,FALSE,"US E&amp;P";"US EP Price Vol Detail",#N/A,FALSE,"US E&amp;P";"International EP Earnings",#N/A,FALSE,"International E&amp;P";"International EP Price Vol Detail",#N/A,FALSE,"International E&amp;P";"ENPSummary",#N/A,FALSE,"E&amp;P Summary";"GPMEarnings",#N/A,FALSE,"GPM";"RMT Earnings",#N/A,FALSE,"RM&amp;T";"RMT Operating Details",#N/A,FALSE,"RM&amp;T";"Chemicals",#N/A,FALSE,"Chemicals";"CapexSummary",#N/A,FALSE,"CAPEX Sum";"quarterly",#N/A,FALSE,"Quarters";"ROCE",#N/A,FALSE,"ROCE";"NAV",#N/A,FALSE,"NAV";"DCF",#N/A,FALSE,"DCFEVA";"QRating",#N/A,FALSE,"Q-Rating";"Dupont",#N/A,FALSE,"Dupont";"assumptions",#N/A,FALSE,"Assumptions"}</definedName>
    <definedName name="wertwertewrt" hidden="1">{"Factsheet",#N/A,FALSE,"Fact";"Earnings",#N/A,FALSE,"Earnings";"BalanceSheet",#N/A,FALSE,"BalanceSheet";"Balance Sheet Details",#N/A,FALSE,"BalanceSheet";"ChangeinCash",#N/A,FALSE,"CashFlow";"UpstrmNormalErngs",#N/A,FALSE,"NormEngUp";"NormalEngs",#N/A,FALSE,"NormalEngs";"NormalGrowth",#N/A,FALSE,"NormalGrowth";"US EP Earnings",#N/A,FALSE,"US E&amp;P";"US EP Price Vol Detail",#N/A,FALSE,"US E&amp;P";"International EP Earnings",#N/A,FALSE,"International E&amp;P";"International EP Price Vol Detail",#N/A,FALSE,"International E&amp;P";"ENPSummary",#N/A,FALSE,"E&amp;P Summary";"GPMEarnings",#N/A,FALSE,"GPM";"RMT Earnings",#N/A,FALSE,"RM&amp;T";"RMT Operating Details",#N/A,FALSE,"RM&amp;T";"Chemicals",#N/A,FALSE,"Chemicals";"CapexSummary",#N/A,FALSE,"CAPEX Sum";"quarterly",#N/A,FALSE,"Quarters";"ROCE",#N/A,FALSE,"ROCE";"NAV",#N/A,FALSE,"NAV";"DCF",#N/A,FALSE,"DCFEVA";"QRating",#N/A,FALSE,"Q-Rating";"Dupont",#N/A,FALSE,"Dupont";"assumptions",#N/A,FALSE,"Assumptions"}</definedName>
    <definedName name="wertwertwer" localSheetId="12" hidden="1">{"Earnings",#N/A,FALSE,"Earnings";"BalanceSheet",#N/A,FALSE,"BalanceSheet";"ChangesinCash",#N/A,FALSE,"CashFlow";"Factsheet",#N/A,FALSE,"Factsheet";"Financial_Ratios",#N/A,FALSE,"CashFlow";"US_ENP_per_Bbl",#N/A,FALSE,"USE&amp;P";"USENP_DCF",#N/A,FALSE,"USE&amp;P";"Eur_ENP_per_Bbl",#N/A,FALSE,"EURE&amp;P";"EURENP_DCF",#N/A,FALSE,"EURE&amp;P";"Can_ENP_per_Bbl",#N/A,FALSE,"CAN&amp;OTHE&amp;P";"Can_ENP_DCF",#N/A,FALSE,"CAN&amp;OTHE&amp;P";"Other_ENP_per_Bbl",#N/A,FALSE,"CAN&amp;OTHE&amp;P";"Other_ENP_DCF",#N/A,FALSE,"CAN&amp;OTHE&amp;P";"Production_Summary",#N/A,FALSE,"E&amp;PSum";"Capital_Expends",#N/A,FALSE,"E&amp;PSum";"US_RNM_Engs",#N/A,FALSE,"USR&amp;M";"US_RNM_Operating_Stats",#N/A,FALSE,"USR&amp;M";"US_RNM_DCF",#N/A,FALSE,"USR&amp;M";"ROW_RNM_Earnings",#N/A,FALSE,"ROWR&amp;M";"ROW_RNM_Operating_Stats",#N/A,FALSE,"ROWR&amp;M";"ROW_RNM_DCF",#N/A,FALSE,"ROWR&amp;M";"Chemicals_Earnings",#N/A,FALSE,"Chemicals";"Benchmark_Price_Assumptions",#N/A,FALSE,"Assumptions";"Net_Asset_Value",#N/A,FALSE,"NAV";"Quarterly_Earnings",#N/A,FALSE,"Quarterly";"ROCE",#N/A,FALSE,"ROCE";"Dupont",#N/A,FALSE,"Dupont"}</definedName>
    <definedName name="wertwertwer" localSheetId="20" hidden="1">{"Earnings",#N/A,FALSE,"Earnings";"BalanceSheet",#N/A,FALSE,"BalanceSheet";"ChangesinCash",#N/A,FALSE,"CashFlow";"Factsheet",#N/A,FALSE,"Factsheet";"Financial_Ratios",#N/A,FALSE,"CashFlow";"US_ENP_per_Bbl",#N/A,FALSE,"USE&amp;P";"USENP_DCF",#N/A,FALSE,"USE&amp;P";"Eur_ENP_per_Bbl",#N/A,FALSE,"EURE&amp;P";"EURENP_DCF",#N/A,FALSE,"EURE&amp;P";"Can_ENP_per_Bbl",#N/A,FALSE,"CAN&amp;OTHE&amp;P";"Can_ENP_DCF",#N/A,FALSE,"CAN&amp;OTHE&amp;P";"Other_ENP_per_Bbl",#N/A,FALSE,"CAN&amp;OTHE&amp;P";"Other_ENP_DCF",#N/A,FALSE,"CAN&amp;OTHE&amp;P";"Production_Summary",#N/A,FALSE,"E&amp;PSum";"Capital_Expends",#N/A,FALSE,"E&amp;PSum";"US_RNM_Engs",#N/A,FALSE,"USR&amp;M";"US_RNM_Operating_Stats",#N/A,FALSE,"USR&amp;M";"US_RNM_DCF",#N/A,FALSE,"USR&amp;M";"ROW_RNM_Earnings",#N/A,FALSE,"ROWR&amp;M";"ROW_RNM_Operating_Stats",#N/A,FALSE,"ROWR&amp;M";"ROW_RNM_DCF",#N/A,FALSE,"ROWR&amp;M";"Chemicals_Earnings",#N/A,FALSE,"Chemicals";"Benchmark_Price_Assumptions",#N/A,FALSE,"Assumptions";"Net_Asset_Value",#N/A,FALSE,"NAV";"Quarterly_Earnings",#N/A,FALSE,"Quarterly";"ROCE",#N/A,FALSE,"ROCE";"Dupont",#N/A,FALSE,"Dupont"}</definedName>
    <definedName name="wertwertwer" hidden="1">{"Earnings",#N/A,FALSE,"Earnings";"BalanceSheet",#N/A,FALSE,"BalanceSheet";"ChangesinCash",#N/A,FALSE,"CashFlow";"Factsheet",#N/A,FALSE,"Factsheet";"Financial_Ratios",#N/A,FALSE,"CashFlow";"US_ENP_per_Bbl",#N/A,FALSE,"USE&amp;P";"USENP_DCF",#N/A,FALSE,"USE&amp;P";"Eur_ENP_per_Bbl",#N/A,FALSE,"EURE&amp;P";"EURENP_DCF",#N/A,FALSE,"EURE&amp;P";"Can_ENP_per_Bbl",#N/A,FALSE,"CAN&amp;OTHE&amp;P";"Can_ENP_DCF",#N/A,FALSE,"CAN&amp;OTHE&amp;P";"Other_ENP_per_Bbl",#N/A,FALSE,"CAN&amp;OTHE&amp;P";"Other_ENP_DCF",#N/A,FALSE,"CAN&amp;OTHE&amp;P";"Production_Summary",#N/A,FALSE,"E&amp;PSum";"Capital_Expends",#N/A,FALSE,"E&amp;PSum";"US_RNM_Engs",#N/A,FALSE,"USR&amp;M";"US_RNM_Operating_Stats",#N/A,FALSE,"USR&amp;M";"US_RNM_DCF",#N/A,FALSE,"USR&amp;M";"ROW_RNM_Earnings",#N/A,FALSE,"ROWR&amp;M";"ROW_RNM_Operating_Stats",#N/A,FALSE,"ROWR&amp;M";"ROW_RNM_DCF",#N/A,FALSE,"ROWR&amp;M";"Chemicals_Earnings",#N/A,FALSE,"Chemicals";"Benchmark_Price_Assumptions",#N/A,FALSE,"Assumptions";"Net_Asset_Value",#N/A,FALSE,"NAV";"Quarterly_Earnings",#N/A,FALSE,"Quarterly";"ROCE",#N/A,FALSE,"ROCE";"Dupont",#N/A,FALSE,"Dupont"}</definedName>
    <definedName name="WESTERN_DEMAND">#REF!</definedName>
    <definedName name="WESTERN_ENERGY">#REF!</definedName>
    <definedName name="westtxinc">#REF!</definedName>
    <definedName name="wetr">#REF!,#REF!,#REF!,#REF!</definedName>
    <definedName name="WFC" localSheetId="20" hidden="1">#REF!</definedName>
    <definedName name="WFC" hidden="1">#REF!</definedName>
    <definedName name="wfe" localSheetId="12"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fe" localSheetId="20"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fe"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FTSR">#REF!</definedName>
    <definedName name="WGW">#REF!</definedName>
    <definedName name="wh" localSheetId="12" hidden="1">{#N/A,#N/A,FALSE,"O&amp;M by processes";#N/A,#N/A,FALSE,"Elec Act vs Bud";#N/A,#N/A,FALSE,"G&amp;A";#N/A,#N/A,FALSE,"BGS";#N/A,#N/A,FALSE,"Res Cost"}</definedName>
    <definedName name="wh" localSheetId="15" hidden="1">{#N/A,#N/A,FALSE,"O&amp;M by processes";#N/A,#N/A,FALSE,"Elec Act vs Bud";#N/A,#N/A,FALSE,"G&amp;A";#N/A,#N/A,FALSE,"BGS";#N/A,#N/A,FALSE,"Res Cost"}</definedName>
    <definedName name="wh" localSheetId="20" hidden="1">{#N/A,#N/A,FALSE,"O&amp;M by processes";#N/A,#N/A,FALSE,"Elec Act vs Bud";#N/A,#N/A,FALSE,"G&amp;A";#N/A,#N/A,FALSE,"BGS";#N/A,#N/A,FALSE,"Res Cost"}</definedName>
    <definedName name="wh" hidden="1">{#N/A,#N/A,FALSE,"O&amp;M by processes";#N/A,#N/A,FALSE,"Elec Act vs Bud";#N/A,#N/A,FALSE,"G&amp;A";#N/A,#N/A,FALSE,"BGS";#N/A,#N/A,FALSE,"Res Cost"}</definedName>
    <definedName name="what" localSheetId="12" hidden="1">{#N/A,#N/A,FALSE,"O&amp;M by processes";#N/A,#N/A,FALSE,"Elec Act vs Bud";#N/A,#N/A,FALSE,"G&amp;A";#N/A,#N/A,FALSE,"BGS";#N/A,#N/A,FALSE,"Res Cost"}</definedName>
    <definedName name="what" localSheetId="15" hidden="1">{#N/A,#N/A,FALSE,"O&amp;M by processes";#N/A,#N/A,FALSE,"Elec Act vs Bud";#N/A,#N/A,FALSE,"G&amp;A";#N/A,#N/A,FALSE,"BGS";#N/A,#N/A,FALSE,"Res Cost"}</definedName>
    <definedName name="what" localSheetId="20" hidden="1">{#N/A,#N/A,TRUE,"TOTAL DISTRIBUTION";#N/A,#N/A,TRUE,"SOUTH";#N/A,#N/A,TRUE,"NORTHEAST";#N/A,#N/A,TRUE,"WEST"}</definedName>
    <definedName name="what" hidden="1">{#N/A,#N/A,FALSE,"O&amp;M by processes";#N/A,#N/A,FALSE,"Elec Act vs Bud";#N/A,#N/A,FALSE,"G&amp;A";#N/A,#N/A,FALSE,"BGS";#N/A,#N/A,FALSE,"Res Cost"}</definedName>
    <definedName name="what2" localSheetId="12" hidden="1">{"Age 50; 100% - NPPC",#N/A,FALSE,"Age 50; 100%";"Age 50; 100% - PSC",#N/A,FALSE,"Age 50; 100%";"Age 50; 100% - Gain/Loss",#N/A,FALSE,"Age 50; 100%"}</definedName>
    <definedName name="what2" localSheetId="20" hidden="1">{"Age 50; 100% - NPPC",#N/A,FALSE,"Age 50; 100%";"Age 50; 100% - PSC",#N/A,FALSE,"Age 50; 100%";"Age 50; 100% - Gain/Loss",#N/A,FALSE,"Age 50; 100%"}</definedName>
    <definedName name="what2" hidden="1">{"Age 50; 100% - NPPC",#N/A,FALSE,"Age 50; 100%";"Age 50; 100% - PSC",#N/A,FALSE,"Age 50; 100%";"Age 50; 100% - Gain/Loss",#N/A,FALSE,"Age 50; 100%"}</definedName>
    <definedName name="what3" localSheetId="12" hidden="1">{"Age 50; 50% - NPPC",#N/A,FALSE,"Age 50; 50%";"Age 50; 50% - PSC",#N/A,FALSE,"Age 50; 50%";"Age 50; 50% - Gain/Loss",#N/A,FALSE,"Age 50; 50%"}</definedName>
    <definedName name="what3" localSheetId="20" hidden="1">{"Age 50; 50% - NPPC",#N/A,FALSE,"Age 50; 50%";"Age 50; 50% - PSC",#N/A,FALSE,"Age 50; 50%";"Age 50; 50% - Gain/Loss",#N/A,FALSE,"Age 50; 50%"}</definedName>
    <definedName name="what3" hidden="1">{"Age 50; 50% - NPPC",#N/A,FALSE,"Age 50; 50%";"Age 50; 50% - PSC",#N/A,FALSE,"Age 50; 50%";"Age 50; 50% - Gain/Loss",#N/A,FALSE,"Age 50; 50%"}</definedName>
    <definedName name="Whatwhat" localSheetId="12" hidden="1">{#N/A,#N/A,FALSE,"O&amp;M by processes";#N/A,#N/A,FALSE,"Elec Act vs Bud";#N/A,#N/A,FALSE,"G&amp;A";#N/A,#N/A,FALSE,"BGS";#N/A,#N/A,FALSE,"Res Cost"}</definedName>
    <definedName name="Whatwhat" localSheetId="15" hidden="1">{#N/A,#N/A,FALSE,"O&amp;M by processes";#N/A,#N/A,FALSE,"Elec Act vs Bud";#N/A,#N/A,FALSE,"G&amp;A";#N/A,#N/A,FALSE,"BGS";#N/A,#N/A,FALSE,"Res Cost"}</definedName>
    <definedName name="Whatwhat" localSheetId="20" hidden="1">{#N/A,#N/A,FALSE,"O&amp;M by processes";#N/A,#N/A,FALSE,"Elec Act vs Bud";#N/A,#N/A,FALSE,"G&amp;A";#N/A,#N/A,FALSE,"BGS";#N/A,#N/A,FALSE,"Res Cost"}</definedName>
    <definedName name="Whatwhat" hidden="1">{#N/A,#N/A,FALSE,"O&amp;M by processes";#N/A,#N/A,FALSE,"Elec Act vs Bud";#N/A,#N/A,FALSE,"G&amp;A";#N/A,#N/A,FALSE,"BGS";#N/A,#N/A,FALSE,"Res Cost"}</definedName>
    <definedName name="WHB">#REF!</definedName>
    <definedName name="whnos" localSheetId="12" hidden="1">{#N/A,#N/A,TRUE,"TOTAL DSBN";#N/A,#N/A,TRUE,"WEST";#N/A,#N/A,TRUE,"SOUTH";#N/A,#N/A,TRUE,"NORTHEAST"}</definedName>
    <definedName name="whnos" localSheetId="20" hidden="1">{#N/A,#N/A,TRUE,"TOTAL DSBN";#N/A,#N/A,TRUE,"WEST";#N/A,#N/A,TRUE,"SOUTH";#N/A,#N/A,TRUE,"NORTHEAST"}</definedName>
    <definedName name="whnos" hidden="1">{#N/A,#N/A,TRUE,"TOTAL DSBN";#N/A,#N/A,TRUE,"WEST";#N/A,#N/A,TRUE,"SOUTH";#N/A,#N/A,TRUE,"NORTHEAST"}</definedName>
    <definedName name="who" localSheetId="12" hidden="1">{#N/A,#N/A,FALSE,"O&amp;M by processes";#N/A,#N/A,FALSE,"Elec Act vs Bud";#N/A,#N/A,FALSE,"G&amp;A";#N/A,#N/A,FALSE,"BGS";#N/A,#N/A,FALSE,"Res Cost"}</definedName>
    <definedName name="who" localSheetId="15" hidden="1">{#N/A,#N/A,FALSE,"O&amp;M by processes";#N/A,#N/A,FALSE,"Elec Act vs Bud";#N/A,#N/A,FALSE,"G&amp;A";#N/A,#N/A,FALSE,"BGS";#N/A,#N/A,FALSE,"Res Cost"}</definedName>
    <definedName name="who" localSheetId="20" hidden="1">{#N/A,#N/A,FALSE,"O&amp;M by processes";#N/A,#N/A,FALSE,"Elec Act vs Bud";#N/A,#N/A,FALSE,"G&amp;A";#N/A,#N/A,FALSE,"BGS";#N/A,#N/A,FALSE,"Res Cost"}</definedName>
    <definedName name="who" hidden="1">{#N/A,#N/A,FALSE,"O&amp;M by processes";#N/A,#N/A,FALSE,"Elec Act vs Bud";#N/A,#N/A,FALSE,"G&amp;A";#N/A,#N/A,FALSE,"BGS";#N/A,#N/A,FALSE,"Res Cost"}</definedName>
    <definedName name="whowho" localSheetId="12" hidden="1">{#N/A,#N/A,FALSE,"O&amp;M by processes";#N/A,#N/A,FALSE,"Elec Act vs Bud";#N/A,#N/A,FALSE,"G&amp;A";#N/A,#N/A,FALSE,"BGS";#N/A,#N/A,FALSE,"Res Cost"}</definedName>
    <definedName name="whowho" localSheetId="15" hidden="1">{#N/A,#N/A,FALSE,"O&amp;M by processes";#N/A,#N/A,FALSE,"Elec Act vs Bud";#N/A,#N/A,FALSE,"G&amp;A";#N/A,#N/A,FALSE,"BGS";#N/A,#N/A,FALSE,"Res Cost"}</definedName>
    <definedName name="whowho" localSheetId="20" hidden="1">{#N/A,#N/A,FALSE,"O&amp;M by processes";#N/A,#N/A,FALSE,"Elec Act vs Bud";#N/A,#N/A,FALSE,"G&amp;A";#N/A,#N/A,FALSE,"BGS";#N/A,#N/A,FALSE,"Res Cost"}</definedName>
    <definedName name="whowho" hidden="1">{#N/A,#N/A,FALSE,"O&amp;M by processes";#N/A,#N/A,FALSE,"Elec Act vs Bud";#N/A,#N/A,FALSE,"G&amp;A";#N/A,#N/A,FALSE,"BGS";#N/A,#N/A,FALSE,"Res Cost"}</definedName>
    <definedName name="whwh" localSheetId="12" hidden="1">{#N/A,#N/A,FALSE,"O&amp;M by processes";#N/A,#N/A,FALSE,"Elec Act vs Bud";#N/A,#N/A,FALSE,"G&amp;A";#N/A,#N/A,FALSE,"BGS";#N/A,#N/A,FALSE,"Res Cost"}</definedName>
    <definedName name="whwh" localSheetId="15" hidden="1">{#N/A,#N/A,FALSE,"O&amp;M by processes";#N/A,#N/A,FALSE,"Elec Act vs Bud";#N/A,#N/A,FALSE,"G&amp;A";#N/A,#N/A,FALSE,"BGS";#N/A,#N/A,FALSE,"Res Cost"}</definedName>
    <definedName name="whwh" localSheetId="20" hidden="1">{#N/A,#N/A,FALSE,"O&amp;M by processes";#N/A,#N/A,FALSE,"Elec Act vs Bud";#N/A,#N/A,FALSE,"G&amp;A";#N/A,#N/A,FALSE,"BGS";#N/A,#N/A,FALSE,"Res Cost"}</definedName>
    <definedName name="whwh" hidden="1">{#N/A,#N/A,FALSE,"O&amp;M by processes";#N/A,#N/A,FALSE,"Elec Act vs Bud";#N/A,#N/A,FALSE,"G&amp;A";#N/A,#N/A,FALSE,"BGS";#N/A,#N/A,FALSE,"Res Cost"}</definedName>
    <definedName name="why" localSheetId="12" hidden="1">{#N/A,#N/A,FALSE,"O&amp;M by processes";#N/A,#N/A,FALSE,"Elec Act vs Bud";#N/A,#N/A,FALSE,"G&amp;A";#N/A,#N/A,FALSE,"BGS";#N/A,#N/A,FALSE,"Res Cost"}</definedName>
    <definedName name="why" localSheetId="15" hidden="1">{#N/A,#N/A,FALSE,"O&amp;M by processes";#N/A,#N/A,FALSE,"Elec Act vs Bud";#N/A,#N/A,FALSE,"G&amp;A";#N/A,#N/A,FALSE,"BGS";#N/A,#N/A,FALSE,"Res Cost"}</definedName>
    <definedName name="why" localSheetId="20" hidden="1">{#N/A,#N/A,TRUE,"TOTAL DSBN";#N/A,#N/A,TRUE,"WEST";#N/A,#N/A,TRUE,"SOUTH";#N/A,#N/A,TRUE,"NORTHEAST"}</definedName>
    <definedName name="why" hidden="1">{#N/A,#N/A,FALSE,"O&amp;M by processes";#N/A,#N/A,FALSE,"Elec Act vs Bud";#N/A,#N/A,FALSE,"G&amp;A";#N/A,#N/A,FALSE,"BGS";#N/A,#N/A,FALSE,"Res Cost"}</definedName>
    <definedName name="why?" localSheetId="12" hidden="1">{#N/A,#N/A,TRUE,"TOTAL DSBN";#N/A,#N/A,TRUE,"WEST";#N/A,#N/A,TRUE,"SOUTH";#N/A,#N/A,TRUE,"NORTHEAST"}</definedName>
    <definedName name="why?" localSheetId="20" hidden="1">{#N/A,#N/A,TRUE,"TOTAL DSBN";#N/A,#N/A,TRUE,"WEST";#N/A,#N/A,TRUE,"SOUTH";#N/A,#N/A,TRUE,"NORTHEAST"}</definedName>
    <definedName name="why?" hidden="1">{#N/A,#N/A,TRUE,"TOTAL DSBN";#N/A,#N/A,TRUE,"WEST";#N/A,#N/A,TRUE,"SOUTH";#N/A,#N/A,TRUE,"NORTHEAST"}</definedName>
    <definedName name="WIDENOM">#REF!</definedName>
    <definedName name="WIFACTOR">#REF!</definedName>
    <definedName name="WindDistroMnthly">#REF!</definedName>
    <definedName name="WindRow" localSheetId="20">#REF!</definedName>
    <definedName name="WindRow">#REF!</definedName>
    <definedName name="WindSpace" localSheetId="20">#REF!</definedName>
    <definedName name="WindSpace">#REF!</definedName>
    <definedName name="WINUMER">#REF!</definedName>
    <definedName name="WinZipCell" localSheetId="20" hidden="1">#REF!</definedName>
    <definedName name="WinZipCell" hidden="1">#REF!</definedName>
    <definedName name="wishlws" localSheetId="12" hidden="1">{#N/A,#N/A,FALSE,"CONS-LIN";#N/A,#N/A,FALSE,"CONS-Analog";#N/A,#N/A,FALSE,"KXAN";#N/A,#N/A,FALSE,"WANE";#N/A,#N/A,FALSE,"WAVY";#N/A,#N/A,FALSE,"WISH";#N/A,#N/A,FALSE,"WNLO";#N/A,#N/A,FALSE,"WIVB";#N/A,#N/A,FALSE,"WLFI";#N/A,#N/A,FALSE,"WOOD";#N/A,#N/A,FALSE,"WTNH";#N/A,#N/A,FALSE,"WWLP";#N/A,#N/A,FALSE,"WWLP";#N/A,#N/A,FALSE,"WAPA";#N/A,#N/A,FALSE,"KNVA";#N/A,#N/A,FALSE,"WCTX";#N/A,#N/A,FALSE,"WXSP";#N/A,#N/A,FALSE,"WOTV";#N/A,#N/A,FALSE,"WVBT";#N/A,#N/A,FALSE,"WAND"}</definedName>
    <definedName name="wishlws" localSheetId="20" hidden="1">{#N/A,#N/A,FALSE,"CONS-LIN";#N/A,#N/A,FALSE,"CONS-Analog";#N/A,#N/A,FALSE,"KXAN";#N/A,#N/A,FALSE,"WANE";#N/A,#N/A,FALSE,"WAVY";#N/A,#N/A,FALSE,"WISH";#N/A,#N/A,FALSE,"WNLO";#N/A,#N/A,FALSE,"WIVB";#N/A,#N/A,FALSE,"WLFI";#N/A,#N/A,FALSE,"WOOD";#N/A,#N/A,FALSE,"WTNH";#N/A,#N/A,FALSE,"WWLP";#N/A,#N/A,FALSE,"WWLP";#N/A,#N/A,FALSE,"WAPA";#N/A,#N/A,FALSE,"KNVA";#N/A,#N/A,FALSE,"WCTX";#N/A,#N/A,FALSE,"WXSP";#N/A,#N/A,FALSE,"WOTV";#N/A,#N/A,FALSE,"WVBT";#N/A,#N/A,FALSE,"WAND"}</definedName>
    <definedName name="wishlws" hidden="1">{#N/A,#N/A,FALSE,"CONS-LIN";#N/A,#N/A,FALSE,"CONS-Analog";#N/A,#N/A,FALSE,"KXAN";#N/A,#N/A,FALSE,"WANE";#N/A,#N/A,FALSE,"WAVY";#N/A,#N/A,FALSE,"WISH";#N/A,#N/A,FALSE,"WNLO";#N/A,#N/A,FALSE,"WIVB";#N/A,#N/A,FALSE,"WLFI";#N/A,#N/A,FALSE,"WOOD";#N/A,#N/A,FALSE,"WTNH";#N/A,#N/A,FALSE,"WWLP";#N/A,#N/A,FALSE,"WWLP";#N/A,#N/A,FALSE,"WAPA";#N/A,#N/A,FALSE,"KNVA";#N/A,#N/A,FALSE,"WCTX";#N/A,#N/A,FALSE,"WXSP";#N/A,#N/A,FALSE,"WOTV";#N/A,#N/A,FALSE,"WVBT";#N/A,#N/A,FALSE,"WAND"}</definedName>
    <definedName name="WITHSTD">#REF!</definedName>
    <definedName name="wks">13.04</definedName>
    <definedName name="WKSH">#REF!</definedName>
    <definedName name="wmeco1">#REF!</definedName>
    <definedName name="wmeco2">#REF!</definedName>
    <definedName name="wmecococ">#REF!</definedName>
    <definedName name="WMECOCOC2">#REF!</definedName>
    <definedName name="wo" localSheetId="20">#REF!</definedName>
    <definedName name="WO">#REF!</definedName>
    <definedName name="WO_Description">#REF!</definedName>
    <definedName name="WOList">#REF!</definedName>
    <definedName name="WOOD">#REF!</definedName>
    <definedName name="Wood_Class" localSheetId="20">#REF!</definedName>
    <definedName name="Wood_Class">#REF!</definedName>
    <definedName name="woorder">#REF!</definedName>
    <definedName name="work_cap">#REF!</definedName>
    <definedName name="Work_Days">#REF!</definedName>
    <definedName name="Work_Days_1">#REF!</definedName>
    <definedName name="Work_Days_2">#REF!</definedName>
    <definedName name="WORK_SHEET_CODING_CONVENTIONS" localSheetId="20">#REF!</definedName>
    <definedName name="WORK_SHEET_CODING_CONVENTIONS">#REF!</definedName>
    <definedName name="WORKCAPa" localSheetId="12" hidden="1">{"WCCWCLL",#N/A,FALSE,"Sheet3";"PP",#N/A,FALSE,"Sheet3";"MAT1",#N/A,FALSE,"Sheet3";"MAT2",#N/A,FALSE,"Sheet3"}</definedName>
    <definedName name="WORKCAPa" localSheetId="20" hidden="1">{"WCCWCLL",#N/A,FALSE,"Sheet3";"PP",#N/A,FALSE,"Sheet3";"MAT1",#N/A,FALSE,"Sheet3";"MAT2",#N/A,FALSE,"Sheet3"}</definedName>
    <definedName name="WORKCAPa" hidden="1">{"WCCWCLL",#N/A,FALSE,"Sheet3";"PP",#N/A,FALSE,"Sheet3";"MAT1",#N/A,FALSE,"Sheet3";"MAT2",#N/A,FALSE,"Sheet3"}</definedName>
    <definedName name="Working_Capital_Req">#REF!</definedName>
    <definedName name="workingcapitalloan">#REF!</definedName>
    <definedName name="WORKINVEST">#REF!</definedName>
    <definedName name="WorkOrders">#REF!</definedName>
    <definedName name="worksheet">#REF!</definedName>
    <definedName name="worksheet1">#REF!</definedName>
    <definedName name="worksheet2">#REF!</definedName>
    <definedName name="worksheet3">#REF!</definedName>
    <definedName name="worksheet4">#REF!</definedName>
    <definedName name="worksheet5">#REF!</definedName>
    <definedName name="worksheet6">#REF!</definedName>
    <definedName name="worksheet7">#REF!</definedName>
    <definedName name="WorksheetOut">#REF!</definedName>
    <definedName name="WOTypes">#REF!</definedName>
    <definedName name="wpdesc">#REF!</definedName>
    <definedName name="wpk" localSheetId="12" hidden="1">{#N/A,#N/A,FALSE,"INPUTDATA";#N/A,#N/A,FALSE,"SUMMARY"}</definedName>
    <definedName name="wpk" localSheetId="20" hidden="1">{#N/A,#N/A,FALSE,"INPUTDATA";#N/A,#N/A,FALSE,"SUMMARY"}</definedName>
    <definedName name="wpk" hidden="1">{#N/A,#N/A,FALSE,"INPUTDATA";#N/A,#N/A,FALSE,"SUMMARY"}</definedName>
    <definedName name="WPP_CND">11</definedName>
    <definedName name="WPP_CND_Col">11</definedName>
    <definedName name="WPP_USD">10</definedName>
    <definedName name="WPP_USD_Col">10</definedName>
    <definedName name="wptt">#REF!</definedName>
    <definedName name="wre" localSheetId="12"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wre" localSheetId="20"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wre"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wrej" localSheetId="12" hidden="1">{#N/A,#N/A,FALSE,"Aging Summary";#N/A,#N/A,FALSE,"Ratio Analysis";#N/A,#N/A,FALSE,"Test 120 Day Accts";#N/A,#N/A,FALSE,"Tickmarks"}</definedName>
    <definedName name="wrej" localSheetId="20" hidden="1">{#N/A,#N/A,FALSE,"Aging Summary";#N/A,#N/A,FALSE,"Ratio Analysis";#N/A,#N/A,FALSE,"Test 120 Day Accts";#N/A,#N/A,FALSE,"Tickmarks"}</definedName>
    <definedName name="wrej" hidden="1">{#N/A,#N/A,FALSE,"Aging Summary";#N/A,#N/A,FALSE,"Ratio Analysis";#N/A,#N/A,FALSE,"Test 120 Day Accts";#N/A,#N/A,FALSE,"Tickmarks"}</definedName>
    <definedName name="wrn" localSheetId="12" hidden="1">{#N/A,#N/A,FALSE,"O&amp;M by processes";#N/A,#N/A,FALSE,"Elec Act vs Bud";#N/A,#N/A,FALSE,"G&amp;A";#N/A,#N/A,FALSE,"BGS";#N/A,#N/A,FALSE,"Res Cost"}</definedName>
    <definedName name="wrn" localSheetId="15" hidden="1">{#N/A,#N/A,FALSE,"O&amp;M by processes";#N/A,#N/A,FALSE,"Elec Act vs Bud";#N/A,#N/A,FALSE,"G&amp;A";#N/A,#N/A,FALSE,"BGS";#N/A,#N/A,FALSE,"Res Cost"}</definedName>
    <definedName name="wrn" localSheetId="20" hidden="1">{#N/A,#N/A,FALSE,"O&amp;M by processes";#N/A,#N/A,FALSE,"Elec Act vs Bud";#N/A,#N/A,FALSE,"G&amp;A";#N/A,#N/A,FALSE,"BGS";#N/A,#N/A,FALSE,"Res Cost"}</definedName>
    <definedName name="wrn" hidden="1">{#N/A,#N/A,FALSE,"O&amp;M by processes";#N/A,#N/A,FALSE,"Elec Act vs Bud";#N/A,#N/A,FALSE,"G&amp;A";#N/A,#N/A,FALSE,"BGS";#N/A,#N/A,FALSE,"Res Cost"}</definedName>
    <definedName name="wrn.01_All_Package." localSheetId="12" hidden="1">{#N/A,#N/A,TRUE,"Cover";#N/A,#N/A,TRUE,"Comments PCS";#N/A,#N/A,TRUE,"Comments CIG";#N/A,#N/A,TRUE,"Comments IDEN";#N/A,#N/A,TRUE,"BS PCS";#N/A,#N/A,TRUE,"BS CIG";#N/A,#N/A,TRUE,"BS IDEN";#N/A,#N/A,TRUE,"BS TOTAL";#N/A,#N/A,TRUE,"BS_ESG ";#N/A,#N/A,TRUE,"Balance SPS";#N/A,#N/A,TRUE,"BS_CORPORATE";#N/A,#N/A,TRUE,"P&amp;L PCS";#N/A,#N/A,TRUE,"P&amp;L FWT";#N/A,#N/A,TRUE,"P&amp;L CIG";#N/A,#N/A,TRUE,"P&amp;L IDEN";#N/A,#N/A,TRUE,"P&amp;L TOTAL";#N/A,#N/A,TRUE,"P&amp;L_SPS";#N/A,#N/A,TRUE,"P&amp;L_ESG";#N/A,#N/A,TRUE,"P&amp;L_CORP";#N/A,#N/A,TRUE,"Cash Flow PCS";#N/A,#N/A,TRUE,"Cash Flow CIG";#N/A,#N/A,TRUE,"Cash Flow IDEN";#N/A,#N/A,TRUE,"Cash Flow TOTAL";#N/A,#N/A,TRUE,"MBR PCS";#N/A,#N/A,TRUE,"MBR CIG";#N/A,#N/A,TRUE,"MBR iDEN";#N/A,#N/A,TRUE,"MBR_FWT";#N/A,#N/A,TRUE,"MBR TOTAL";#N/A,#N/A,TRUE,"Headcount_PCS ";#N/A,#N/A,TRUE,"Headcount CIG";#N/A,#N/A,TRUE,"Headcount iDEN";#N/A,#N/A,TRUE,"JAG PLANT TREND";#N/A,#N/A,TRUE,"FAB UN CSG ";#N/A,#N/A,TRUE,"FAB UN CIG";#N/A,#N/A,TRUE,"FAB UN PPG";#N/A,#N/A,TRUE,"FAB UN IDEN";#N/A,#N/A,TRUE,"FAB UN FWT";#N/A,#N/A,TRUE,"CSS MFG";#N/A,#N/A,TRUE,"CSS Distr";#N/A,#N/A,TRUE,"CSG 6-Up Charts";#N/A,#N/A,TRUE,"CIG MFG";#N/A,#N/A,TRUE,"IDEN MFG";#N/A,#N/A,TRUE,"IDEN 6-Up Charts  ";#N/A,#N/A,TRUE,"FWT MFG";#N/A,#N/A,TRUE,"FWT 6-Up Charts ";#N/A,#N/A,TRUE,"PCS Inventory";#N/A,#N/A,TRUE,"CIG Inventory";#N/A,#N/A,TRUE,"IDEN Inventory";#N/A,#N/A,TRUE,"FWT Inventory";#N/A,#N/A,TRUE,"CE JAG Inventory";#N/A,#N/A,TRUE,"Capital Expenditures";#N/A,#N/A,TRUE,"FM CSG";#N/A,#N/A,TRUE,"NSAD ASP CGS";#N/A,#N/A,TRUE,"FM CIG";#N/A,#N/A,TRUE,"NSAD ASP CIG";#N/A,#N/A,TRUE,"FM iDEN";#N/A,#N/A,TRUE,"NSAD IDEN";#N/A,#N/A,TRUE,"R&amp;D  Report";#N/A,#N/A,TRUE,"PCS Credit";#N/A,#N/A,TRUE,"PCS Mrg Analysis";#N/A,#N/A,TRUE,"Dpc Tango";#N/A,#N/A,TRUE,"Startac Analog";#N/A,#N/A,TRUE,"Mercury CDMA";#N/A,#N/A,TRUE,"Startac CDMA";#N/A,#N/A,TRUE,"Startac TDMA";#N/A,#N/A,TRUE,"Modulus TDMA";#N/A,#N/A,TRUE,"CIG Mrg Analysis";#N/A,#N/A,TRUE,"IDEN Mrg Analysis"}</definedName>
    <definedName name="wrn.01_All_Package." localSheetId="20" hidden="1">{#N/A,#N/A,TRUE,"Cover";#N/A,#N/A,TRUE,"Comments PCS";#N/A,#N/A,TRUE,"Comments CIG";#N/A,#N/A,TRUE,"Comments IDEN";#N/A,#N/A,TRUE,"BS PCS";#N/A,#N/A,TRUE,"BS CIG";#N/A,#N/A,TRUE,"BS IDEN";#N/A,#N/A,TRUE,"BS TOTAL";#N/A,#N/A,TRUE,"BS_ESG ";#N/A,#N/A,TRUE,"Balance SPS";#N/A,#N/A,TRUE,"BS_CORPORATE";#N/A,#N/A,TRUE,"P&amp;L PCS";#N/A,#N/A,TRUE,"P&amp;L FWT";#N/A,#N/A,TRUE,"P&amp;L CIG";#N/A,#N/A,TRUE,"P&amp;L IDEN";#N/A,#N/A,TRUE,"P&amp;L TOTAL";#N/A,#N/A,TRUE,"P&amp;L_SPS";#N/A,#N/A,TRUE,"P&amp;L_ESG";#N/A,#N/A,TRUE,"P&amp;L_CORP";#N/A,#N/A,TRUE,"Cash Flow PCS";#N/A,#N/A,TRUE,"Cash Flow CIG";#N/A,#N/A,TRUE,"Cash Flow IDEN";#N/A,#N/A,TRUE,"Cash Flow TOTAL";#N/A,#N/A,TRUE,"MBR PCS";#N/A,#N/A,TRUE,"MBR CIG";#N/A,#N/A,TRUE,"MBR iDEN";#N/A,#N/A,TRUE,"MBR_FWT";#N/A,#N/A,TRUE,"MBR TOTAL";#N/A,#N/A,TRUE,"Headcount_PCS ";#N/A,#N/A,TRUE,"Headcount CIG";#N/A,#N/A,TRUE,"Headcount iDEN";#N/A,#N/A,TRUE,"JAG PLANT TREND";#N/A,#N/A,TRUE,"FAB UN CSG ";#N/A,#N/A,TRUE,"FAB UN CIG";#N/A,#N/A,TRUE,"FAB UN PPG";#N/A,#N/A,TRUE,"FAB UN IDEN";#N/A,#N/A,TRUE,"FAB UN FWT";#N/A,#N/A,TRUE,"CSS MFG";#N/A,#N/A,TRUE,"CSS Distr";#N/A,#N/A,TRUE,"CSG 6-Up Charts";#N/A,#N/A,TRUE,"CIG MFG";#N/A,#N/A,TRUE,"IDEN MFG";#N/A,#N/A,TRUE,"IDEN 6-Up Charts  ";#N/A,#N/A,TRUE,"FWT MFG";#N/A,#N/A,TRUE,"FWT 6-Up Charts ";#N/A,#N/A,TRUE,"PCS Inventory";#N/A,#N/A,TRUE,"CIG Inventory";#N/A,#N/A,TRUE,"IDEN Inventory";#N/A,#N/A,TRUE,"FWT Inventory";#N/A,#N/A,TRUE,"CE JAG Inventory";#N/A,#N/A,TRUE,"Capital Expenditures";#N/A,#N/A,TRUE,"FM CSG";#N/A,#N/A,TRUE,"NSAD ASP CGS";#N/A,#N/A,TRUE,"FM CIG";#N/A,#N/A,TRUE,"NSAD ASP CIG";#N/A,#N/A,TRUE,"FM iDEN";#N/A,#N/A,TRUE,"NSAD IDEN";#N/A,#N/A,TRUE,"R&amp;D  Report";#N/A,#N/A,TRUE,"PCS Credit";#N/A,#N/A,TRUE,"PCS Mrg Analysis";#N/A,#N/A,TRUE,"Dpc Tango";#N/A,#N/A,TRUE,"Startac Analog";#N/A,#N/A,TRUE,"Mercury CDMA";#N/A,#N/A,TRUE,"Startac CDMA";#N/A,#N/A,TRUE,"Startac TDMA";#N/A,#N/A,TRUE,"Modulus TDMA";#N/A,#N/A,TRUE,"CIG Mrg Analysis";#N/A,#N/A,TRUE,"IDEN Mrg Analysis"}</definedName>
    <definedName name="wrn.01_All_Package." hidden="1">{#N/A,#N/A,TRUE,"Cover";#N/A,#N/A,TRUE,"Comments PCS";#N/A,#N/A,TRUE,"Comments CIG";#N/A,#N/A,TRUE,"Comments IDEN";#N/A,#N/A,TRUE,"BS PCS";#N/A,#N/A,TRUE,"BS CIG";#N/A,#N/A,TRUE,"BS IDEN";#N/A,#N/A,TRUE,"BS TOTAL";#N/A,#N/A,TRUE,"BS_ESG ";#N/A,#N/A,TRUE,"Balance SPS";#N/A,#N/A,TRUE,"BS_CORPORATE";#N/A,#N/A,TRUE,"P&amp;L PCS";#N/A,#N/A,TRUE,"P&amp;L FWT";#N/A,#N/A,TRUE,"P&amp;L CIG";#N/A,#N/A,TRUE,"P&amp;L IDEN";#N/A,#N/A,TRUE,"P&amp;L TOTAL";#N/A,#N/A,TRUE,"P&amp;L_SPS";#N/A,#N/A,TRUE,"P&amp;L_ESG";#N/A,#N/A,TRUE,"P&amp;L_CORP";#N/A,#N/A,TRUE,"Cash Flow PCS";#N/A,#N/A,TRUE,"Cash Flow CIG";#N/A,#N/A,TRUE,"Cash Flow IDEN";#N/A,#N/A,TRUE,"Cash Flow TOTAL";#N/A,#N/A,TRUE,"MBR PCS";#N/A,#N/A,TRUE,"MBR CIG";#N/A,#N/A,TRUE,"MBR iDEN";#N/A,#N/A,TRUE,"MBR_FWT";#N/A,#N/A,TRUE,"MBR TOTAL";#N/A,#N/A,TRUE,"Headcount_PCS ";#N/A,#N/A,TRUE,"Headcount CIG";#N/A,#N/A,TRUE,"Headcount iDEN";#N/A,#N/A,TRUE,"JAG PLANT TREND";#N/A,#N/A,TRUE,"FAB UN CSG ";#N/A,#N/A,TRUE,"FAB UN CIG";#N/A,#N/A,TRUE,"FAB UN PPG";#N/A,#N/A,TRUE,"FAB UN IDEN";#N/A,#N/A,TRUE,"FAB UN FWT";#N/A,#N/A,TRUE,"CSS MFG";#N/A,#N/A,TRUE,"CSS Distr";#N/A,#N/A,TRUE,"CSG 6-Up Charts";#N/A,#N/A,TRUE,"CIG MFG";#N/A,#N/A,TRUE,"IDEN MFG";#N/A,#N/A,TRUE,"IDEN 6-Up Charts  ";#N/A,#N/A,TRUE,"FWT MFG";#N/A,#N/A,TRUE,"FWT 6-Up Charts ";#N/A,#N/A,TRUE,"PCS Inventory";#N/A,#N/A,TRUE,"CIG Inventory";#N/A,#N/A,TRUE,"IDEN Inventory";#N/A,#N/A,TRUE,"FWT Inventory";#N/A,#N/A,TRUE,"CE JAG Inventory";#N/A,#N/A,TRUE,"Capital Expenditures";#N/A,#N/A,TRUE,"FM CSG";#N/A,#N/A,TRUE,"NSAD ASP CGS";#N/A,#N/A,TRUE,"FM CIG";#N/A,#N/A,TRUE,"NSAD ASP CIG";#N/A,#N/A,TRUE,"FM iDEN";#N/A,#N/A,TRUE,"NSAD IDEN";#N/A,#N/A,TRUE,"R&amp;D  Report";#N/A,#N/A,TRUE,"PCS Credit";#N/A,#N/A,TRUE,"PCS Mrg Analysis";#N/A,#N/A,TRUE,"Dpc Tango";#N/A,#N/A,TRUE,"Startac Analog";#N/A,#N/A,TRUE,"Mercury CDMA";#N/A,#N/A,TRUE,"Startac CDMA";#N/A,#N/A,TRUE,"Startac TDMA";#N/A,#N/A,TRUE,"Modulus TDMA";#N/A,#N/A,TRUE,"CIG Mrg Analysis";#N/A,#N/A,TRUE,"IDEN Mrg Analysis"}</definedName>
    <definedName name="wrn.02_PCS." localSheetId="12"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wrn.02_PCS." localSheetId="20"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wrn.02_PCS."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wrn.02_PCS._1" localSheetId="12"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wrn.02_PCS._1" localSheetId="20"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wrn.02_PCS._1"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wrn.02_PCS._2" localSheetId="12"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wrn.02_PCS._2" localSheetId="20"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wrn.02_PCS._2"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wrn.02_PCS._3" localSheetId="12"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wrn.02_PCS._3" localSheetId="20"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wrn.02_PCS._3"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wrn.02_PCS._4" localSheetId="12"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wrn.02_PCS._4" localSheetId="20"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wrn.02_PCS._4"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wrn.02_PCS._5" localSheetId="12"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wrn.02_PCS._5" localSheetId="20"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wrn.02_PCS._5"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name="wrn.03_Corporate." localSheetId="12" hidden="1">{#N/A,#N/A,FALSE,"BS_CORPORATE"}</definedName>
    <definedName name="wrn.03_Corporate." localSheetId="20" hidden="1">{#N/A,#N/A,FALSE,"BS_CORPORATE"}</definedName>
    <definedName name="wrn.03_Corporate." hidden="1">{#N/A,#N/A,FALSE,"BS_CORPORATE"}</definedName>
    <definedName name="wrn.03_Corporate._1" localSheetId="12" hidden="1">{#N/A,#N/A,FALSE,"BS_CORPORATE"}</definedName>
    <definedName name="wrn.03_Corporate._1" localSheetId="20" hidden="1">{#N/A,#N/A,FALSE,"BS_CORPORATE"}</definedName>
    <definedName name="wrn.03_Corporate._1" hidden="1">{#N/A,#N/A,FALSE,"BS_CORPORATE"}</definedName>
    <definedName name="wrn.03_Corporate._2" localSheetId="12" hidden="1">{#N/A,#N/A,FALSE,"BS_CORPORATE"}</definedName>
    <definedName name="wrn.03_Corporate._2" localSheetId="20" hidden="1">{#N/A,#N/A,FALSE,"BS_CORPORATE"}</definedName>
    <definedName name="wrn.03_Corporate._2" hidden="1">{#N/A,#N/A,FALSE,"BS_CORPORATE"}</definedName>
    <definedName name="wrn.03_Corporate._3" localSheetId="12" hidden="1">{#N/A,#N/A,FALSE,"BS_CORPORATE"}</definedName>
    <definedName name="wrn.03_Corporate._3" localSheetId="20" hidden="1">{#N/A,#N/A,FALSE,"BS_CORPORATE"}</definedName>
    <definedName name="wrn.03_Corporate._3" hidden="1">{#N/A,#N/A,FALSE,"BS_CORPORATE"}</definedName>
    <definedName name="wrn.03_Corporate._4" localSheetId="12" hidden="1">{#N/A,#N/A,FALSE,"BS_CORPORATE"}</definedName>
    <definedName name="wrn.03_Corporate._4" localSheetId="20" hidden="1">{#N/A,#N/A,FALSE,"BS_CORPORATE"}</definedName>
    <definedName name="wrn.03_Corporate._4" hidden="1">{#N/A,#N/A,FALSE,"BS_CORPORATE"}</definedName>
    <definedName name="wrn.03_Corporate._5" localSheetId="12" hidden="1">{#N/A,#N/A,FALSE,"BS_CORPORATE"}</definedName>
    <definedName name="wrn.03_Corporate._5" localSheetId="20" hidden="1">{#N/A,#N/A,FALSE,"BS_CORPORATE"}</definedName>
    <definedName name="wrn.03_Corporate._5" hidden="1">{#N/A,#N/A,FALSE,"BS_CORPORATE"}</definedName>
    <definedName name="wrn.03_NSS." localSheetId="12"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Inventory";#N/A,#N/A,FALSE,"FWT Inventory";#N/A,#N/A,FALSE,"CIG Inventory";#N/A,#N/A,FALSE,"Capital Expenditures";#N/A,#N/A,FALSE,"FM CIG";#N/A,#N/A,FALSE,"NSAD ASP CIG";#N/A,#N/A,FALSE,"FM iDEN";#N/A,#N/A,FALSE,"NSAD IDEN";#N/A,#N/A,FALSE,"IDEN Mrg Analysis";#N/A,#N/A,FALSE,"R&amp;D  Report";#N/A,#N/A,FALSE,"Mrg A. iDEN"}</definedName>
    <definedName name="wrn.03_NSS." localSheetId="20"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Inventory";#N/A,#N/A,FALSE,"FWT Inventory";#N/A,#N/A,FALSE,"CIG Inventory";#N/A,#N/A,FALSE,"Capital Expenditures";#N/A,#N/A,FALSE,"FM CIG";#N/A,#N/A,FALSE,"NSAD ASP CIG";#N/A,#N/A,FALSE,"FM iDEN";#N/A,#N/A,FALSE,"NSAD IDEN";#N/A,#N/A,FALSE,"IDEN Mrg Analysis";#N/A,#N/A,FALSE,"R&amp;D  Report";#N/A,#N/A,FALSE,"Mrg A. iDEN"}</definedName>
    <definedName name="wrn.03_NSS."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Inventory";#N/A,#N/A,FALSE,"FWT Inventory";#N/A,#N/A,FALSE,"CIG Inventory";#N/A,#N/A,FALSE,"Capital Expenditures";#N/A,#N/A,FALSE,"FM CIG";#N/A,#N/A,FALSE,"NSAD ASP CIG";#N/A,#N/A,FALSE,"FM iDEN";#N/A,#N/A,FALSE,"NSAD IDEN";#N/A,#N/A,FALSE,"IDEN Mrg Analysis";#N/A,#N/A,FALSE,"R&amp;D  Report";#N/A,#N/A,FALSE,"Mrg A. iDEN"}</definedName>
    <definedName name="wrn.03_NSS._1" localSheetId="12"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Inventory";#N/A,#N/A,FALSE,"FWT Inventory";#N/A,#N/A,FALSE,"CIG Inventory";#N/A,#N/A,FALSE,"Capital Expenditures";#N/A,#N/A,FALSE,"FM CIG";#N/A,#N/A,FALSE,"NSAD ASP CIG";#N/A,#N/A,FALSE,"FM iDEN";#N/A,#N/A,FALSE,"NSAD IDEN";#N/A,#N/A,FALSE,"IDEN Mrg Analysis";#N/A,#N/A,FALSE,"R&amp;D  Report";#N/A,#N/A,FALSE,"Mrg A. iDEN"}</definedName>
    <definedName name="wrn.03_NSS._1" localSheetId="20"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Inventory";#N/A,#N/A,FALSE,"FWT Inventory";#N/A,#N/A,FALSE,"CIG Inventory";#N/A,#N/A,FALSE,"Capital Expenditures";#N/A,#N/A,FALSE,"FM CIG";#N/A,#N/A,FALSE,"NSAD ASP CIG";#N/A,#N/A,FALSE,"FM iDEN";#N/A,#N/A,FALSE,"NSAD IDEN";#N/A,#N/A,FALSE,"IDEN Mrg Analysis";#N/A,#N/A,FALSE,"R&amp;D  Report";#N/A,#N/A,FALSE,"Mrg A. iDEN"}</definedName>
    <definedName name="wrn.03_NSS._1"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Inventory";#N/A,#N/A,FALSE,"FWT Inventory";#N/A,#N/A,FALSE,"CIG Inventory";#N/A,#N/A,FALSE,"Capital Expenditures";#N/A,#N/A,FALSE,"FM CIG";#N/A,#N/A,FALSE,"NSAD ASP CIG";#N/A,#N/A,FALSE,"FM iDEN";#N/A,#N/A,FALSE,"NSAD IDEN";#N/A,#N/A,FALSE,"IDEN Mrg Analysis";#N/A,#N/A,FALSE,"R&amp;D  Report";#N/A,#N/A,FALSE,"Mrg A. iDEN"}</definedName>
    <definedName name="wrn.03_NSS._2" localSheetId="12"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Inventory";#N/A,#N/A,FALSE,"FWT Inventory";#N/A,#N/A,FALSE,"CIG Inventory";#N/A,#N/A,FALSE,"Capital Expenditures";#N/A,#N/A,FALSE,"FM CIG";#N/A,#N/A,FALSE,"NSAD ASP CIG";#N/A,#N/A,FALSE,"FM iDEN";#N/A,#N/A,FALSE,"NSAD IDEN";#N/A,#N/A,FALSE,"IDEN Mrg Analysis";#N/A,#N/A,FALSE,"R&amp;D  Report";#N/A,#N/A,FALSE,"Mrg A. iDEN"}</definedName>
    <definedName name="wrn.03_NSS._2" localSheetId="20"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Inventory";#N/A,#N/A,FALSE,"FWT Inventory";#N/A,#N/A,FALSE,"CIG Inventory";#N/A,#N/A,FALSE,"Capital Expenditures";#N/A,#N/A,FALSE,"FM CIG";#N/A,#N/A,FALSE,"NSAD ASP CIG";#N/A,#N/A,FALSE,"FM iDEN";#N/A,#N/A,FALSE,"NSAD IDEN";#N/A,#N/A,FALSE,"IDEN Mrg Analysis";#N/A,#N/A,FALSE,"R&amp;D  Report";#N/A,#N/A,FALSE,"Mrg A. iDEN"}</definedName>
    <definedName name="wrn.03_NSS._2"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Inventory";#N/A,#N/A,FALSE,"FWT Inventory";#N/A,#N/A,FALSE,"CIG Inventory";#N/A,#N/A,FALSE,"Capital Expenditures";#N/A,#N/A,FALSE,"FM CIG";#N/A,#N/A,FALSE,"NSAD ASP CIG";#N/A,#N/A,FALSE,"FM iDEN";#N/A,#N/A,FALSE,"NSAD IDEN";#N/A,#N/A,FALSE,"IDEN Mrg Analysis";#N/A,#N/A,FALSE,"R&amp;D  Report";#N/A,#N/A,FALSE,"Mrg A. iDEN"}</definedName>
    <definedName name="wrn.03_NSS._3" localSheetId="12"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Inventory";#N/A,#N/A,FALSE,"FWT Inventory";#N/A,#N/A,FALSE,"CIG Inventory";#N/A,#N/A,FALSE,"Capital Expenditures";#N/A,#N/A,FALSE,"FM CIG";#N/A,#N/A,FALSE,"NSAD ASP CIG";#N/A,#N/A,FALSE,"FM iDEN";#N/A,#N/A,FALSE,"NSAD IDEN";#N/A,#N/A,FALSE,"IDEN Mrg Analysis";#N/A,#N/A,FALSE,"R&amp;D  Report";#N/A,#N/A,FALSE,"Mrg A. iDEN"}</definedName>
    <definedName name="wrn.03_NSS._3" localSheetId="20"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Inventory";#N/A,#N/A,FALSE,"FWT Inventory";#N/A,#N/A,FALSE,"CIG Inventory";#N/A,#N/A,FALSE,"Capital Expenditures";#N/A,#N/A,FALSE,"FM CIG";#N/A,#N/A,FALSE,"NSAD ASP CIG";#N/A,#N/A,FALSE,"FM iDEN";#N/A,#N/A,FALSE,"NSAD IDEN";#N/A,#N/A,FALSE,"IDEN Mrg Analysis";#N/A,#N/A,FALSE,"R&amp;D  Report";#N/A,#N/A,FALSE,"Mrg A. iDEN"}</definedName>
    <definedName name="wrn.03_NSS._3"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Inventory";#N/A,#N/A,FALSE,"FWT Inventory";#N/A,#N/A,FALSE,"CIG Inventory";#N/A,#N/A,FALSE,"Capital Expenditures";#N/A,#N/A,FALSE,"FM CIG";#N/A,#N/A,FALSE,"NSAD ASP CIG";#N/A,#N/A,FALSE,"FM iDEN";#N/A,#N/A,FALSE,"NSAD IDEN";#N/A,#N/A,FALSE,"IDEN Mrg Analysis";#N/A,#N/A,FALSE,"R&amp;D  Report";#N/A,#N/A,FALSE,"Mrg A. iDEN"}</definedName>
    <definedName name="wrn.03_NSS._4" localSheetId="12"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Inventory";#N/A,#N/A,FALSE,"FWT Inventory";#N/A,#N/A,FALSE,"CIG Inventory";#N/A,#N/A,FALSE,"Capital Expenditures";#N/A,#N/A,FALSE,"FM CIG";#N/A,#N/A,FALSE,"NSAD ASP CIG";#N/A,#N/A,FALSE,"FM iDEN";#N/A,#N/A,FALSE,"NSAD IDEN";#N/A,#N/A,FALSE,"IDEN Mrg Analysis";#N/A,#N/A,FALSE,"R&amp;D  Report";#N/A,#N/A,FALSE,"Mrg A. iDEN"}</definedName>
    <definedName name="wrn.03_NSS._4" localSheetId="20"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Inventory";#N/A,#N/A,FALSE,"FWT Inventory";#N/A,#N/A,FALSE,"CIG Inventory";#N/A,#N/A,FALSE,"Capital Expenditures";#N/A,#N/A,FALSE,"FM CIG";#N/A,#N/A,FALSE,"NSAD ASP CIG";#N/A,#N/A,FALSE,"FM iDEN";#N/A,#N/A,FALSE,"NSAD IDEN";#N/A,#N/A,FALSE,"IDEN Mrg Analysis";#N/A,#N/A,FALSE,"R&amp;D  Report";#N/A,#N/A,FALSE,"Mrg A. iDEN"}</definedName>
    <definedName name="wrn.03_NSS._4"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Inventory";#N/A,#N/A,FALSE,"FWT Inventory";#N/A,#N/A,FALSE,"CIG Inventory";#N/A,#N/A,FALSE,"Capital Expenditures";#N/A,#N/A,FALSE,"FM CIG";#N/A,#N/A,FALSE,"NSAD ASP CIG";#N/A,#N/A,FALSE,"FM iDEN";#N/A,#N/A,FALSE,"NSAD IDEN";#N/A,#N/A,FALSE,"IDEN Mrg Analysis";#N/A,#N/A,FALSE,"R&amp;D  Report";#N/A,#N/A,FALSE,"Mrg A. iDEN"}</definedName>
    <definedName name="wrn.03_NSS._5" localSheetId="12"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Inventory";#N/A,#N/A,FALSE,"FWT Inventory";#N/A,#N/A,FALSE,"CIG Inventory";#N/A,#N/A,FALSE,"Capital Expenditures";#N/A,#N/A,FALSE,"FM CIG";#N/A,#N/A,FALSE,"NSAD ASP CIG";#N/A,#N/A,FALSE,"FM iDEN";#N/A,#N/A,FALSE,"NSAD IDEN";#N/A,#N/A,FALSE,"IDEN Mrg Analysis";#N/A,#N/A,FALSE,"R&amp;D  Report";#N/A,#N/A,FALSE,"Mrg A. iDEN"}</definedName>
    <definedName name="wrn.03_NSS._5" localSheetId="20"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Inventory";#N/A,#N/A,FALSE,"FWT Inventory";#N/A,#N/A,FALSE,"CIG Inventory";#N/A,#N/A,FALSE,"Capital Expenditures";#N/A,#N/A,FALSE,"FM CIG";#N/A,#N/A,FALSE,"NSAD ASP CIG";#N/A,#N/A,FALSE,"FM iDEN";#N/A,#N/A,FALSE,"NSAD IDEN";#N/A,#N/A,FALSE,"IDEN Mrg Analysis";#N/A,#N/A,FALSE,"R&amp;D  Report";#N/A,#N/A,FALSE,"Mrg A. iDEN"}</definedName>
    <definedName name="wrn.03_NSS._5"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Inventory";#N/A,#N/A,FALSE,"FWT Inventory";#N/A,#N/A,FALSE,"CIG Inventory";#N/A,#N/A,FALSE,"Capital Expenditures";#N/A,#N/A,FALSE,"FM CIG";#N/A,#N/A,FALSE,"NSAD ASP CIG";#N/A,#N/A,FALSE,"FM iDEN";#N/A,#N/A,FALSE,"NSAD IDEN";#N/A,#N/A,FALSE,"IDEN Mrg Analysis";#N/A,#N/A,FALSE,"R&amp;D  Report";#N/A,#N/A,FALSE,"Mrg A. iDEN"}</definedName>
    <definedName name="wrn.04_ESG." localSheetId="12" hidden="1">{#N/A,#N/A,FALSE,"BS_ESG ";#N/A,#N/A,FALSE,"P&amp;L_ESG"}</definedName>
    <definedName name="wrn.04_ESG." localSheetId="20" hidden="1">{#N/A,#N/A,FALSE,"BS_ESG ";#N/A,#N/A,FALSE,"P&amp;L_ESG"}</definedName>
    <definedName name="wrn.04_ESG." hidden="1">{#N/A,#N/A,FALSE,"BS_ESG ";#N/A,#N/A,FALSE,"P&amp;L_ESG"}</definedName>
    <definedName name="wrn.04_ESG._1" localSheetId="12" hidden="1">{#N/A,#N/A,FALSE,"BS_ESG ";#N/A,#N/A,FALSE,"P&amp;L_ESG"}</definedName>
    <definedName name="wrn.04_ESG._1" localSheetId="20" hidden="1">{#N/A,#N/A,FALSE,"BS_ESG ";#N/A,#N/A,FALSE,"P&amp;L_ESG"}</definedName>
    <definedName name="wrn.04_ESG._1" hidden="1">{#N/A,#N/A,FALSE,"BS_ESG ";#N/A,#N/A,FALSE,"P&amp;L_ESG"}</definedName>
    <definedName name="wrn.04_ESG._2" localSheetId="12" hidden="1">{#N/A,#N/A,FALSE,"BS_ESG ";#N/A,#N/A,FALSE,"P&amp;L_ESG"}</definedName>
    <definedName name="wrn.04_ESG._2" localSheetId="20" hidden="1">{#N/A,#N/A,FALSE,"BS_ESG ";#N/A,#N/A,FALSE,"P&amp;L_ESG"}</definedName>
    <definedName name="wrn.04_ESG._2" hidden="1">{#N/A,#N/A,FALSE,"BS_ESG ";#N/A,#N/A,FALSE,"P&amp;L_ESG"}</definedName>
    <definedName name="wrn.04_ESG._3" localSheetId="12" hidden="1">{#N/A,#N/A,FALSE,"BS_ESG ";#N/A,#N/A,FALSE,"P&amp;L_ESG"}</definedName>
    <definedName name="wrn.04_ESG._3" localSheetId="20" hidden="1">{#N/A,#N/A,FALSE,"BS_ESG ";#N/A,#N/A,FALSE,"P&amp;L_ESG"}</definedName>
    <definedName name="wrn.04_ESG._3" hidden="1">{#N/A,#N/A,FALSE,"BS_ESG ";#N/A,#N/A,FALSE,"P&amp;L_ESG"}</definedName>
    <definedName name="wrn.04_ESG._4" localSheetId="12" hidden="1">{#N/A,#N/A,FALSE,"BS_ESG ";#N/A,#N/A,FALSE,"P&amp;L_ESG"}</definedName>
    <definedName name="wrn.04_ESG._4" localSheetId="20" hidden="1">{#N/A,#N/A,FALSE,"BS_ESG ";#N/A,#N/A,FALSE,"P&amp;L_ESG"}</definedName>
    <definedName name="wrn.04_ESG._4" hidden="1">{#N/A,#N/A,FALSE,"BS_ESG ";#N/A,#N/A,FALSE,"P&amp;L_ESG"}</definedName>
    <definedName name="wrn.04_ESG._5" localSheetId="12" hidden="1">{#N/A,#N/A,FALSE,"BS_ESG ";#N/A,#N/A,FALSE,"P&amp;L_ESG"}</definedName>
    <definedName name="wrn.04_ESG._5" localSheetId="20" hidden="1">{#N/A,#N/A,FALSE,"BS_ESG ";#N/A,#N/A,FALSE,"P&amp;L_ESG"}</definedName>
    <definedName name="wrn.04_ESG._5" hidden="1">{#N/A,#N/A,FALSE,"BS_ESG ";#N/A,#N/A,FALSE,"P&amp;L_ESG"}</definedName>
    <definedName name="wrn.05_SPS." localSheetId="12" hidden="1">{#N/A,#N/A,FALSE,"Balance SPS";#N/A,#N/A,FALSE,"P&amp;L_SPS"}</definedName>
    <definedName name="wrn.05_SPS." localSheetId="20" hidden="1">{#N/A,#N/A,FALSE,"Balance SPS";#N/A,#N/A,FALSE,"P&amp;L_SPS"}</definedName>
    <definedName name="wrn.05_SPS." hidden="1">{#N/A,#N/A,FALSE,"Balance SPS";#N/A,#N/A,FALSE,"P&amp;L_SPS"}</definedName>
    <definedName name="wrn.05_SPS._1" localSheetId="12" hidden="1">{#N/A,#N/A,FALSE,"Balance SPS";#N/A,#N/A,FALSE,"P&amp;L_SPS"}</definedName>
    <definedName name="wrn.05_SPS._1" localSheetId="20" hidden="1">{#N/A,#N/A,FALSE,"Balance SPS";#N/A,#N/A,FALSE,"P&amp;L_SPS"}</definedName>
    <definedName name="wrn.05_SPS._1" hidden="1">{#N/A,#N/A,FALSE,"Balance SPS";#N/A,#N/A,FALSE,"P&amp;L_SPS"}</definedName>
    <definedName name="wrn.05_SPS._2" localSheetId="12" hidden="1">{#N/A,#N/A,FALSE,"Balance SPS";#N/A,#N/A,FALSE,"P&amp;L_SPS"}</definedName>
    <definedName name="wrn.05_SPS._2" localSheetId="20" hidden="1">{#N/A,#N/A,FALSE,"Balance SPS";#N/A,#N/A,FALSE,"P&amp;L_SPS"}</definedName>
    <definedName name="wrn.05_SPS._2" hidden="1">{#N/A,#N/A,FALSE,"Balance SPS";#N/A,#N/A,FALSE,"P&amp;L_SPS"}</definedName>
    <definedName name="wrn.05_SPS._3" localSheetId="12" hidden="1">{#N/A,#N/A,FALSE,"Balance SPS";#N/A,#N/A,FALSE,"P&amp;L_SPS"}</definedName>
    <definedName name="wrn.05_SPS._3" localSheetId="20" hidden="1">{#N/A,#N/A,FALSE,"Balance SPS";#N/A,#N/A,FALSE,"P&amp;L_SPS"}</definedName>
    <definedName name="wrn.05_SPS._3" hidden="1">{#N/A,#N/A,FALSE,"Balance SPS";#N/A,#N/A,FALSE,"P&amp;L_SPS"}</definedName>
    <definedName name="wrn.05_SPS._4" localSheetId="12" hidden="1">{#N/A,#N/A,FALSE,"Balance SPS";#N/A,#N/A,FALSE,"P&amp;L_SPS"}</definedName>
    <definedName name="wrn.05_SPS._4" localSheetId="20" hidden="1">{#N/A,#N/A,FALSE,"Balance SPS";#N/A,#N/A,FALSE,"P&amp;L_SPS"}</definedName>
    <definedName name="wrn.05_SPS._4" hidden="1">{#N/A,#N/A,FALSE,"Balance SPS";#N/A,#N/A,FALSE,"P&amp;L_SPS"}</definedName>
    <definedName name="wrn.05_SPS._5" localSheetId="12" hidden="1">{#N/A,#N/A,FALSE,"Balance SPS";#N/A,#N/A,FALSE,"P&amp;L_SPS"}</definedName>
    <definedName name="wrn.05_SPS._5" localSheetId="20" hidden="1">{#N/A,#N/A,FALSE,"Balance SPS";#N/A,#N/A,FALSE,"P&amp;L_SPS"}</definedName>
    <definedName name="wrn.05_SPS._5" hidden="1">{#N/A,#N/A,FALSE,"Balance SPS";#N/A,#N/A,FALSE,"P&amp;L_SPS"}</definedName>
    <definedName name="wrn.1._.month." hidden="1">{"1 month",#N/A,FALSE,"Hourly"}</definedName>
    <definedName name="wrn.1._.Month._.vs._.LY." hidden="1">{"1",#N/A,FALSE,"X2BA"}</definedName>
    <definedName name="wrn.1_Complete._.Package._.less._.Backup." localSheetId="12" hidden="1">{#N/A,#N/A,FALSE,"Cover";#N/A,#N/A,FALSE,"General Assumptions";#N/A,#N/A,FALSE,"Comments CCS";#N/A,#N/A,FALSE,"Comments CIG";#N/A,#N/A,FALSE,"Comments IDEN";#N/A,#N/A,FALSE,"BS CSS";#N/A,#N/A,FALSE,"BS CIG";#N/A,#N/A,FALSE,"BS IDEN";#N/A,#N/A,FALSE,"BS TOTAL";#N/A,#N/A,FALSE,"P&amp;L CSS";#N/A,#N/A,FALSE,"P&amp;L CIG";#N/A,#N/A,FALSE,"P&amp;L IDEN";#N/A,#N/A,FALSE,"P&amp;L TOTAL";#N/A,#N/A,FALSE,"Cash Flow CSS";#N/A,#N/A,FALSE,"Cash Flow CIG";#N/A,#N/A,FALSE,"Cash Flow IDEN";#N/A,#N/A,FALSE,"Cash Flow Total";#N/A,#N/A,FALSE,"MBR CSS";#N/A,#N/A,FALSE,"MBR CIG";#N/A,#N/A,FALSE,"MBR IDEN";#N/A,#N/A,FALSE,"MBR JAG PLANT";#N/A,#N/A,FALSE,"Headcount - CSS";#N/A,#N/A,FALSE,"Headcount - CIG";#N/A,#N/A,FALSE,"Headcount - IDEN";#N/A,#N/A,FALSE,"Headcount JAG PLANT";#N/A,#N/A,FALSE,"CSS MFG";#N/A,#N/A,FALSE,"CSS Distr ";#N/A,#N/A,FALSE,"CIG MFG";#N/A,#N/A,FALSE,"IDEN MFG";#N/A,#N/A,FALSE,"CSS Inventory";#N/A,#N/A,FALSE,"CIG Inventory";#N/A,#N/A,FALSE,"IDEN Inventory";#N/A,#N/A,FALSE,"Capital CSS";#N/A,#N/A,FALSE,"Capital CIG";#N/A,#N/A,FALSE,"Capital iDEN";#N/A,#N/A,FALSE,"BACK UP CORPORATE"}</definedName>
    <definedName name="wrn.1_Complete._.Package._.less._.Backup." localSheetId="20" hidden="1">{#N/A,#N/A,FALSE,"Cover";#N/A,#N/A,FALSE,"General Assumptions";#N/A,#N/A,FALSE,"Comments CCS";#N/A,#N/A,FALSE,"Comments CIG";#N/A,#N/A,FALSE,"Comments IDEN";#N/A,#N/A,FALSE,"BS CSS";#N/A,#N/A,FALSE,"BS CIG";#N/A,#N/A,FALSE,"BS IDEN";#N/A,#N/A,FALSE,"BS TOTAL";#N/A,#N/A,FALSE,"P&amp;L CSS";#N/A,#N/A,FALSE,"P&amp;L CIG";#N/A,#N/A,FALSE,"P&amp;L IDEN";#N/A,#N/A,FALSE,"P&amp;L TOTAL";#N/A,#N/A,FALSE,"Cash Flow CSS";#N/A,#N/A,FALSE,"Cash Flow CIG";#N/A,#N/A,FALSE,"Cash Flow IDEN";#N/A,#N/A,FALSE,"Cash Flow Total";#N/A,#N/A,FALSE,"MBR CSS";#N/A,#N/A,FALSE,"MBR CIG";#N/A,#N/A,FALSE,"MBR IDEN";#N/A,#N/A,FALSE,"MBR JAG PLANT";#N/A,#N/A,FALSE,"Headcount - CSS";#N/A,#N/A,FALSE,"Headcount - CIG";#N/A,#N/A,FALSE,"Headcount - IDEN";#N/A,#N/A,FALSE,"Headcount JAG PLANT";#N/A,#N/A,FALSE,"CSS MFG";#N/A,#N/A,FALSE,"CSS Distr ";#N/A,#N/A,FALSE,"CIG MFG";#N/A,#N/A,FALSE,"IDEN MFG";#N/A,#N/A,FALSE,"CSS Inventory";#N/A,#N/A,FALSE,"CIG Inventory";#N/A,#N/A,FALSE,"IDEN Inventory";#N/A,#N/A,FALSE,"Capital CSS";#N/A,#N/A,FALSE,"Capital CIG";#N/A,#N/A,FALSE,"Capital iDEN";#N/A,#N/A,FALSE,"BACK UP CORPORATE"}</definedName>
    <definedName name="wrn.1_Complete._.Package._.less._.Backup." hidden="1">{#N/A,#N/A,FALSE,"Cover";#N/A,#N/A,FALSE,"General Assumptions";#N/A,#N/A,FALSE,"Comments CCS";#N/A,#N/A,FALSE,"Comments CIG";#N/A,#N/A,FALSE,"Comments IDEN";#N/A,#N/A,FALSE,"BS CSS";#N/A,#N/A,FALSE,"BS CIG";#N/A,#N/A,FALSE,"BS IDEN";#N/A,#N/A,FALSE,"BS TOTAL";#N/A,#N/A,FALSE,"P&amp;L CSS";#N/A,#N/A,FALSE,"P&amp;L CIG";#N/A,#N/A,FALSE,"P&amp;L IDEN";#N/A,#N/A,FALSE,"P&amp;L TOTAL";#N/A,#N/A,FALSE,"Cash Flow CSS";#N/A,#N/A,FALSE,"Cash Flow CIG";#N/A,#N/A,FALSE,"Cash Flow IDEN";#N/A,#N/A,FALSE,"Cash Flow Total";#N/A,#N/A,FALSE,"MBR CSS";#N/A,#N/A,FALSE,"MBR CIG";#N/A,#N/A,FALSE,"MBR IDEN";#N/A,#N/A,FALSE,"MBR JAG PLANT";#N/A,#N/A,FALSE,"Headcount - CSS";#N/A,#N/A,FALSE,"Headcount - CIG";#N/A,#N/A,FALSE,"Headcount - IDEN";#N/A,#N/A,FALSE,"Headcount JAG PLANT";#N/A,#N/A,FALSE,"CSS MFG";#N/A,#N/A,FALSE,"CSS Distr ";#N/A,#N/A,FALSE,"CIG MFG";#N/A,#N/A,FALSE,"IDEN MFG";#N/A,#N/A,FALSE,"CSS Inventory";#N/A,#N/A,FALSE,"CIG Inventory";#N/A,#N/A,FALSE,"IDEN Inventory";#N/A,#N/A,FALSE,"Capital CSS";#N/A,#N/A,FALSE,"Capital CIG";#N/A,#N/A,FALSE,"Capital iDEN";#N/A,#N/A,FALSE,"BACK UP CORPORATE"}</definedName>
    <definedName name="wrn.12._.months." hidden="1">{"12 months",#N/A,FALSE,"Hourly"}</definedName>
    <definedName name="wrn.1995._.Federal._.Tax._.Installments." localSheetId="12" hidden="1">{#N/A,#N/A,TRUE,"TAX CALC";#N/A,#N/A,TRUE,"TI SUMMARY";#N/A,#N/A,TRUE,"AMT";#N/A,#N/A,TRUE,"ETR REVIEW"}</definedName>
    <definedName name="wrn.1995._.Federal._.Tax._.Installments." localSheetId="20" hidden="1">{#N/A,#N/A,TRUE,"TAX CALC";#N/A,#N/A,TRUE,"TI SUMMARY";#N/A,#N/A,TRUE,"AMT";#N/A,#N/A,TRUE,"ETR REVIEW"}</definedName>
    <definedName name="wrn.1995._.Federal._.Tax._.Installments." hidden="1">{#N/A,#N/A,TRUE,"TAX CALC";#N/A,#N/A,TRUE,"TI SUMMARY";#N/A,#N/A,TRUE,"AMT";#N/A,#N/A,TRUE,"ETR REVIEW"}</definedName>
    <definedName name="wrn.1999._.Cash._.Report." localSheetId="12" hidden="1">{"1999 Cash Budget",#N/A,FALSE,"99 Cash";"1999 Cash Budget YTD",#N/A,FALSE,"99 Cash";"1999 Cash Actual/Forcast",#N/A,FALSE,"99 Cash";"1999 Cash Actual/Forcast YTD",#N/A,FALSE,"99 Cash"}</definedName>
    <definedName name="wrn.1999._.Cash._.Report." localSheetId="20" hidden="1">{"1999 Cash Budget",#N/A,FALSE,"99 Cash";"1999 Cash Budget YTD",#N/A,FALSE,"99 Cash";"1999 Cash Actual/Forcast",#N/A,FALSE,"99 Cash";"1999 Cash Actual/Forcast YTD",#N/A,FALSE,"99 Cash"}</definedName>
    <definedName name="wrn.1999._.Cash._.Report." hidden="1">{"1999 Cash Budget",#N/A,FALSE,"99 Cash";"1999 Cash Budget YTD",#N/A,FALSE,"99 Cash";"1999 Cash Actual/Forcast",#N/A,FALSE,"99 Cash";"1999 Cash Actual/Forcast YTD",#N/A,FALSE,"99 Cash"}</definedName>
    <definedName name="wrn.2._.YTD._.vs._.LY." hidden="1">{"2",#N/A,FALSE,"X2BA"}</definedName>
    <definedName name="wrn.2_PCS." localSheetId="12" hidden="1">{#N/A,#N/A,FALSE,"Cover";#N/A,#N/A,FALSE,"General Assumptions";#N/A,#N/A,FALSE,"Comments CCS";#N/A,#N/A,FALSE,"BS CSS";#N/A,#N/A,FALSE,"P&amp;L CSS";#N/A,#N/A,FALSE,"Cash Flow CSS";#N/A,#N/A,FALSE,"MBR CSS";#N/A,#N/A,FALSE,"Headcount - CSS";#N/A,#N/A,FALSE,"CSS MFG";#N/A,#N/A,FALSE,"CSS Distr ";#N/A,#N/A,FALSE,"CSS Inventory";#N/A,#N/A,FALSE,"Capital CSS"}</definedName>
    <definedName name="wrn.2_PCS." localSheetId="20" hidden="1">{#N/A,#N/A,FALSE,"Cover";#N/A,#N/A,FALSE,"General Assumptions";#N/A,#N/A,FALSE,"Comments CCS";#N/A,#N/A,FALSE,"BS CSS";#N/A,#N/A,FALSE,"P&amp;L CSS";#N/A,#N/A,FALSE,"Cash Flow CSS";#N/A,#N/A,FALSE,"MBR CSS";#N/A,#N/A,FALSE,"Headcount - CSS";#N/A,#N/A,FALSE,"CSS MFG";#N/A,#N/A,FALSE,"CSS Distr ";#N/A,#N/A,FALSE,"CSS Inventory";#N/A,#N/A,FALSE,"Capital CSS"}</definedName>
    <definedName name="wrn.2_PCS." hidden="1">{#N/A,#N/A,FALSE,"Cover";#N/A,#N/A,FALSE,"General Assumptions";#N/A,#N/A,FALSE,"Comments CCS";#N/A,#N/A,FALSE,"BS CSS";#N/A,#N/A,FALSE,"P&amp;L CSS";#N/A,#N/A,FALSE,"Cash Flow CSS";#N/A,#N/A,FALSE,"MBR CSS";#N/A,#N/A,FALSE,"Headcount - CSS";#N/A,#N/A,FALSE,"CSS MFG";#N/A,#N/A,FALSE,"CSS Distr ";#N/A,#N/A,FALSE,"CSS Inventory";#N/A,#N/A,FALSE,"Capital CSS"}</definedName>
    <definedName name="wrn.2_PCS._1" localSheetId="12" hidden="1">{#N/A,#N/A,FALSE,"Cover";#N/A,#N/A,FALSE,"General Assumptions";#N/A,#N/A,FALSE,"Comments CCS";#N/A,#N/A,FALSE,"BS CSS";#N/A,#N/A,FALSE,"P&amp;L CSS";#N/A,#N/A,FALSE,"Cash Flow CSS";#N/A,#N/A,FALSE,"MBR CSS";#N/A,#N/A,FALSE,"Headcount - CSS";#N/A,#N/A,FALSE,"CSS MFG";#N/A,#N/A,FALSE,"CSS Distr ";#N/A,#N/A,FALSE,"CSS Inventory";#N/A,#N/A,FALSE,"Capital CSS"}</definedName>
    <definedName name="wrn.2_PCS._1" localSheetId="20" hidden="1">{#N/A,#N/A,FALSE,"Cover";#N/A,#N/A,FALSE,"General Assumptions";#N/A,#N/A,FALSE,"Comments CCS";#N/A,#N/A,FALSE,"BS CSS";#N/A,#N/A,FALSE,"P&amp;L CSS";#N/A,#N/A,FALSE,"Cash Flow CSS";#N/A,#N/A,FALSE,"MBR CSS";#N/A,#N/A,FALSE,"Headcount - CSS";#N/A,#N/A,FALSE,"CSS MFG";#N/A,#N/A,FALSE,"CSS Distr ";#N/A,#N/A,FALSE,"CSS Inventory";#N/A,#N/A,FALSE,"Capital CSS"}</definedName>
    <definedName name="wrn.2_PCS._1" hidden="1">{#N/A,#N/A,FALSE,"Cover";#N/A,#N/A,FALSE,"General Assumptions";#N/A,#N/A,FALSE,"Comments CCS";#N/A,#N/A,FALSE,"BS CSS";#N/A,#N/A,FALSE,"P&amp;L CSS";#N/A,#N/A,FALSE,"Cash Flow CSS";#N/A,#N/A,FALSE,"MBR CSS";#N/A,#N/A,FALSE,"Headcount - CSS";#N/A,#N/A,FALSE,"CSS MFG";#N/A,#N/A,FALSE,"CSS Distr ";#N/A,#N/A,FALSE,"CSS Inventory";#N/A,#N/A,FALSE,"Capital CSS"}</definedName>
    <definedName name="wrn.2_PCS._2" localSheetId="12" hidden="1">{#N/A,#N/A,FALSE,"Cover";#N/A,#N/A,FALSE,"General Assumptions";#N/A,#N/A,FALSE,"Comments CCS";#N/A,#N/A,FALSE,"BS CSS";#N/A,#N/A,FALSE,"P&amp;L CSS";#N/A,#N/A,FALSE,"Cash Flow CSS";#N/A,#N/A,FALSE,"MBR CSS";#N/A,#N/A,FALSE,"Headcount - CSS";#N/A,#N/A,FALSE,"CSS MFG";#N/A,#N/A,FALSE,"CSS Distr ";#N/A,#N/A,FALSE,"CSS Inventory";#N/A,#N/A,FALSE,"Capital CSS"}</definedName>
    <definedName name="wrn.2_PCS._2" localSheetId="20" hidden="1">{#N/A,#N/A,FALSE,"Cover";#N/A,#N/A,FALSE,"General Assumptions";#N/A,#N/A,FALSE,"Comments CCS";#N/A,#N/A,FALSE,"BS CSS";#N/A,#N/A,FALSE,"P&amp;L CSS";#N/A,#N/A,FALSE,"Cash Flow CSS";#N/A,#N/A,FALSE,"MBR CSS";#N/A,#N/A,FALSE,"Headcount - CSS";#N/A,#N/A,FALSE,"CSS MFG";#N/A,#N/A,FALSE,"CSS Distr ";#N/A,#N/A,FALSE,"CSS Inventory";#N/A,#N/A,FALSE,"Capital CSS"}</definedName>
    <definedName name="wrn.2_PCS._2" hidden="1">{#N/A,#N/A,FALSE,"Cover";#N/A,#N/A,FALSE,"General Assumptions";#N/A,#N/A,FALSE,"Comments CCS";#N/A,#N/A,FALSE,"BS CSS";#N/A,#N/A,FALSE,"P&amp;L CSS";#N/A,#N/A,FALSE,"Cash Flow CSS";#N/A,#N/A,FALSE,"MBR CSS";#N/A,#N/A,FALSE,"Headcount - CSS";#N/A,#N/A,FALSE,"CSS MFG";#N/A,#N/A,FALSE,"CSS Distr ";#N/A,#N/A,FALSE,"CSS Inventory";#N/A,#N/A,FALSE,"Capital CSS"}</definedName>
    <definedName name="wrn.2_PCS._3" localSheetId="12" hidden="1">{#N/A,#N/A,FALSE,"Cover";#N/A,#N/A,FALSE,"General Assumptions";#N/A,#N/A,FALSE,"Comments CCS";#N/A,#N/A,FALSE,"BS CSS";#N/A,#N/A,FALSE,"P&amp;L CSS";#N/A,#N/A,FALSE,"Cash Flow CSS";#N/A,#N/A,FALSE,"MBR CSS";#N/A,#N/A,FALSE,"Headcount - CSS";#N/A,#N/A,FALSE,"CSS MFG";#N/A,#N/A,FALSE,"CSS Distr ";#N/A,#N/A,FALSE,"CSS Inventory";#N/A,#N/A,FALSE,"Capital CSS"}</definedName>
    <definedName name="wrn.2_PCS._3" localSheetId="20" hidden="1">{#N/A,#N/A,FALSE,"Cover";#N/A,#N/A,FALSE,"General Assumptions";#N/A,#N/A,FALSE,"Comments CCS";#N/A,#N/A,FALSE,"BS CSS";#N/A,#N/A,FALSE,"P&amp;L CSS";#N/A,#N/A,FALSE,"Cash Flow CSS";#N/A,#N/A,FALSE,"MBR CSS";#N/A,#N/A,FALSE,"Headcount - CSS";#N/A,#N/A,FALSE,"CSS MFG";#N/A,#N/A,FALSE,"CSS Distr ";#N/A,#N/A,FALSE,"CSS Inventory";#N/A,#N/A,FALSE,"Capital CSS"}</definedName>
    <definedName name="wrn.2_PCS._3" hidden="1">{#N/A,#N/A,FALSE,"Cover";#N/A,#N/A,FALSE,"General Assumptions";#N/A,#N/A,FALSE,"Comments CCS";#N/A,#N/A,FALSE,"BS CSS";#N/A,#N/A,FALSE,"P&amp;L CSS";#N/A,#N/A,FALSE,"Cash Flow CSS";#N/A,#N/A,FALSE,"MBR CSS";#N/A,#N/A,FALSE,"Headcount - CSS";#N/A,#N/A,FALSE,"CSS MFG";#N/A,#N/A,FALSE,"CSS Distr ";#N/A,#N/A,FALSE,"CSS Inventory";#N/A,#N/A,FALSE,"Capital CSS"}</definedName>
    <definedName name="wrn.2_PCS._4" localSheetId="12" hidden="1">{#N/A,#N/A,FALSE,"Cover";#N/A,#N/A,FALSE,"General Assumptions";#N/A,#N/A,FALSE,"Comments CCS";#N/A,#N/A,FALSE,"BS CSS";#N/A,#N/A,FALSE,"P&amp;L CSS";#N/A,#N/A,FALSE,"Cash Flow CSS";#N/A,#N/A,FALSE,"MBR CSS";#N/A,#N/A,FALSE,"Headcount - CSS";#N/A,#N/A,FALSE,"CSS MFG";#N/A,#N/A,FALSE,"CSS Distr ";#N/A,#N/A,FALSE,"CSS Inventory";#N/A,#N/A,FALSE,"Capital CSS"}</definedName>
    <definedName name="wrn.2_PCS._4" localSheetId="20" hidden="1">{#N/A,#N/A,FALSE,"Cover";#N/A,#N/A,FALSE,"General Assumptions";#N/A,#N/A,FALSE,"Comments CCS";#N/A,#N/A,FALSE,"BS CSS";#N/A,#N/A,FALSE,"P&amp;L CSS";#N/A,#N/A,FALSE,"Cash Flow CSS";#N/A,#N/A,FALSE,"MBR CSS";#N/A,#N/A,FALSE,"Headcount - CSS";#N/A,#N/A,FALSE,"CSS MFG";#N/A,#N/A,FALSE,"CSS Distr ";#N/A,#N/A,FALSE,"CSS Inventory";#N/A,#N/A,FALSE,"Capital CSS"}</definedName>
    <definedName name="wrn.2_PCS._4" hidden="1">{#N/A,#N/A,FALSE,"Cover";#N/A,#N/A,FALSE,"General Assumptions";#N/A,#N/A,FALSE,"Comments CCS";#N/A,#N/A,FALSE,"BS CSS";#N/A,#N/A,FALSE,"P&amp;L CSS";#N/A,#N/A,FALSE,"Cash Flow CSS";#N/A,#N/A,FALSE,"MBR CSS";#N/A,#N/A,FALSE,"Headcount - CSS";#N/A,#N/A,FALSE,"CSS MFG";#N/A,#N/A,FALSE,"CSS Distr ";#N/A,#N/A,FALSE,"CSS Inventory";#N/A,#N/A,FALSE,"Capital CSS"}</definedName>
    <definedName name="wrn.2_PCS._5" localSheetId="12" hidden="1">{#N/A,#N/A,FALSE,"Cover";#N/A,#N/A,FALSE,"General Assumptions";#N/A,#N/A,FALSE,"Comments CCS";#N/A,#N/A,FALSE,"BS CSS";#N/A,#N/A,FALSE,"P&amp;L CSS";#N/A,#N/A,FALSE,"Cash Flow CSS";#N/A,#N/A,FALSE,"MBR CSS";#N/A,#N/A,FALSE,"Headcount - CSS";#N/A,#N/A,FALSE,"CSS MFG";#N/A,#N/A,FALSE,"CSS Distr ";#N/A,#N/A,FALSE,"CSS Inventory";#N/A,#N/A,FALSE,"Capital CSS"}</definedName>
    <definedName name="wrn.2_PCS._5" localSheetId="20" hidden="1">{#N/A,#N/A,FALSE,"Cover";#N/A,#N/A,FALSE,"General Assumptions";#N/A,#N/A,FALSE,"Comments CCS";#N/A,#N/A,FALSE,"BS CSS";#N/A,#N/A,FALSE,"P&amp;L CSS";#N/A,#N/A,FALSE,"Cash Flow CSS";#N/A,#N/A,FALSE,"MBR CSS";#N/A,#N/A,FALSE,"Headcount - CSS";#N/A,#N/A,FALSE,"CSS MFG";#N/A,#N/A,FALSE,"CSS Distr ";#N/A,#N/A,FALSE,"CSS Inventory";#N/A,#N/A,FALSE,"Capital CSS"}</definedName>
    <definedName name="wrn.2_PCS._5" hidden="1">{#N/A,#N/A,FALSE,"Cover";#N/A,#N/A,FALSE,"General Assumptions";#N/A,#N/A,FALSE,"Comments CCS";#N/A,#N/A,FALSE,"BS CSS";#N/A,#N/A,FALSE,"P&amp;L CSS";#N/A,#N/A,FALSE,"Cash Flow CSS";#N/A,#N/A,FALSE,"MBR CSS";#N/A,#N/A,FALSE,"Headcount - CSS";#N/A,#N/A,FALSE,"CSS MFG";#N/A,#N/A,FALSE,"CSS Distr ";#N/A,#N/A,FALSE,"CSS Inventory";#N/A,#N/A,FALSE,"Capital CSS"}</definedName>
    <definedName name="wrn.2000._.Basic." hidden="1">{"2000 Basic",#N/A,FALSE,"Accrual Summary";"2000 Basic",#N/A,FALSE,"Accrual-Detail";"2000 Basic",#N/A,FALSE,"Production";"2000 Basic",#N/A,FALSE,"Support1";"2000 Basic",#N/A,FALSE,"Support2";"2000 Basic",#N/A,FALSE,"Cash Summary";"2000 Basic",#N/A,FALSE,"Cash-Detail";"2000 Basic",#N/A,FALSE,"Analysis";"2000 Basic",#N/A,FALSE,"VarExp";"2000 Basic",#N/A,FALSE,"O&amp;M2%Analysis";"2000 Basic",#N/A,FALSE,"Assumptions&amp;Notes";"2000 Basic",#N/A,FALSE,"Title"}</definedName>
    <definedName name="wrn.2001._.Basic." hidden="1">{"2001 Basic",#N/A,FALSE,"Accrual Summary";"2001 Basic",#N/A,FALSE,"Accrual-Detail";"2001 Basic",#N/A,FALSE,"Production";"2001 Basic",#N/A,FALSE,"Support1";"2001 Basic",#N/A,FALSE,"Support2";"2001 Basic",#N/A,FALSE,"Cash Summary";"2001 Basic",#N/A,FALSE,"Cash-Detail";"2001 Basic",#N/A,FALSE,"Title"}</definedName>
    <definedName name="wrn.2002._.Basic." hidden="1">{"2002 Basic",#N/A,FALSE,"Accrual Summary";"2002 Basic",#N/A,FALSE,"Accrual-Detail";"2002 Basic",#N/A,FALSE,"Production";"2002 Basic",#N/A,FALSE,"Support1";"2002 Basic",#N/A,FALSE,"Support2";"2002 Basic",#N/A,FALSE,"Cash Summary";"2002 Basic",#N/A,FALSE,"Cash-Detail";"2002 Basic",#N/A,FALSE,"Title"}</definedName>
    <definedName name="wrn.2003._.Basic." hidden="1">{"2003 Basic",#N/A,FALSE,"Accrual Summary";"2003 Basic",#N/A,FALSE,"Accrual-Detail";"2003 Basic",#N/A,FALSE,"Production";"2003 Basic",#N/A,FALSE,"Support1";"2003 Basic",#N/A,FALSE,"Support2";"2003 Basic",#N/A,FALSE,"Cash Summary";"2003 Basic",#N/A,FALSE,"Cash-Detail";"2003 Basic",#N/A,FALSE,"Debt Covenants";"2003 Basic",#N/A,FALSE,"Title"}</definedName>
    <definedName name="wrn.2004._.Basic." hidden="1">{"2004 Basic",#N/A,FALSE,"Accrual Summary";"2004 Basic",#N/A,FALSE,"Accrual-Detail";"2004 Basic",#N/A,FALSE,"Production";"2004 Basic",#N/A,FALSE,"Support1";"2004 Basic",#N/A,FALSE,"Support2";"2004 Basic",#N/A,FALSE,"Cash Summary";"2004 Basic",#N/A,FALSE,"Cash-Detail";"2004 Basic",#N/A,FALSE,"Title"}</definedName>
    <definedName name="wrn.2006._.Rate._.Case." localSheetId="12" hidden="1">{"DAB-1, Sch 21, Pg 1",#N/A,FALSE,"ELEC ENERGY";"DAB-1, Sch 21, Pg 2",#N/A,FALSE,"RTPDenverWater";"DAB-1, Sch 21, Pg 3",#N/A,FALSE,"INCREMENTAL - WHOLESALE"}</definedName>
    <definedName name="wrn.2006._.Rate._.Case." localSheetId="20" hidden="1">{"DAB-1, Sch 21, Pg 1",#N/A,FALSE,"ELEC ENERGY";"DAB-1, Sch 21, Pg 2",#N/A,FALSE,"RTPDenverWater";"DAB-1, Sch 21, Pg 3",#N/A,FALSE,"INCREMENTAL - WHOLESALE"}</definedName>
    <definedName name="wrn.2006._.Rate._.Case." hidden="1">{"DAB-1, Sch 21, Pg 1",#N/A,FALSE,"ELEC ENERGY";"DAB-1, Sch 21, Pg 2",#N/A,FALSE,"RTPDenverWater";"DAB-1, Sch 21, Pg 3",#N/A,FALSE,"INCREMENTAL - WHOLESALE"}</definedName>
    <definedName name="wrn.3._.STG._.vs._.LY." hidden="1">{"3",#N/A,FALSE,"X2BA"}</definedName>
    <definedName name="wrn.3_CIG." localSheetId="12" hidden="1">{#N/A,#N/A,FALSE,"Cover";#N/A,#N/A,FALSE,"General Assumptions";#N/A,#N/A,FALSE,"Comments CIG";#N/A,#N/A,FALSE,"BS CIG";#N/A,#N/A,FALSE,"P&amp;L CIG";#N/A,#N/A,FALSE,"Cash Flow CIG";#N/A,#N/A,FALSE,"MBR CIG";#N/A,#N/A,FALSE,"Headcount - CIG";#N/A,#N/A,FALSE,"CIG MFG";#N/A,#N/A,FALSE,"CIG Inventory";#N/A,#N/A,FALSE,"Capital CIG"}</definedName>
    <definedName name="wrn.3_CIG." localSheetId="20" hidden="1">{#N/A,#N/A,FALSE,"Cover";#N/A,#N/A,FALSE,"General Assumptions";#N/A,#N/A,FALSE,"Comments CIG";#N/A,#N/A,FALSE,"BS CIG";#N/A,#N/A,FALSE,"P&amp;L CIG";#N/A,#N/A,FALSE,"Cash Flow CIG";#N/A,#N/A,FALSE,"MBR CIG";#N/A,#N/A,FALSE,"Headcount - CIG";#N/A,#N/A,FALSE,"CIG MFG";#N/A,#N/A,FALSE,"CIG Inventory";#N/A,#N/A,FALSE,"Capital CIG"}</definedName>
    <definedName name="wrn.3_CIG." hidden="1">{#N/A,#N/A,FALSE,"Cover";#N/A,#N/A,FALSE,"General Assumptions";#N/A,#N/A,FALSE,"Comments CIG";#N/A,#N/A,FALSE,"BS CIG";#N/A,#N/A,FALSE,"P&amp;L CIG";#N/A,#N/A,FALSE,"Cash Flow CIG";#N/A,#N/A,FALSE,"MBR CIG";#N/A,#N/A,FALSE,"Headcount - CIG";#N/A,#N/A,FALSE,"CIG MFG";#N/A,#N/A,FALSE,"CIG Inventory";#N/A,#N/A,FALSE,"Capital CIG"}</definedName>
    <definedName name="wrn.3_CIG._1" localSheetId="12" hidden="1">{#N/A,#N/A,FALSE,"Cover";#N/A,#N/A,FALSE,"General Assumptions";#N/A,#N/A,FALSE,"Comments CIG";#N/A,#N/A,FALSE,"BS CIG";#N/A,#N/A,FALSE,"P&amp;L CIG";#N/A,#N/A,FALSE,"Cash Flow CIG";#N/A,#N/A,FALSE,"MBR CIG";#N/A,#N/A,FALSE,"Headcount - CIG";#N/A,#N/A,FALSE,"CIG MFG";#N/A,#N/A,FALSE,"CIG Inventory";#N/A,#N/A,FALSE,"Capital CIG"}</definedName>
    <definedName name="wrn.3_CIG._1" localSheetId="20" hidden="1">{#N/A,#N/A,FALSE,"Cover";#N/A,#N/A,FALSE,"General Assumptions";#N/A,#N/A,FALSE,"Comments CIG";#N/A,#N/A,FALSE,"BS CIG";#N/A,#N/A,FALSE,"P&amp;L CIG";#N/A,#N/A,FALSE,"Cash Flow CIG";#N/A,#N/A,FALSE,"MBR CIG";#N/A,#N/A,FALSE,"Headcount - CIG";#N/A,#N/A,FALSE,"CIG MFG";#N/A,#N/A,FALSE,"CIG Inventory";#N/A,#N/A,FALSE,"Capital CIG"}</definedName>
    <definedName name="wrn.3_CIG._1" hidden="1">{#N/A,#N/A,FALSE,"Cover";#N/A,#N/A,FALSE,"General Assumptions";#N/A,#N/A,FALSE,"Comments CIG";#N/A,#N/A,FALSE,"BS CIG";#N/A,#N/A,FALSE,"P&amp;L CIG";#N/A,#N/A,FALSE,"Cash Flow CIG";#N/A,#N/A,FALSE,"MBR CIG";#N/A,#N/A,FALSE,"Headcount - CIG";#N/A,#N/A,FALSE,"CIG MFG";#N/A,#N/A,FALSE,"CIG Inventory";#N/A,#N/A,FALSE,"Capital CIG"}</definedName>
    <definedName name="wrn.3_CIG._2" localSheetId="12" hidden="1">{#N/A,#N/A,FALSE,"Cover";#N/A,#N/A,FALSE,"General Assumptions";#N/A,#N/A,FALSE,"Comments CIG";#N/A,#N/A,FALSE,"BS CIG";#N/A,#N/A,FALSE,"P&amp;L CIG";#N/A,#N/A,FALSE,"Cash Flow CIG";#N/A,#N/A,FALSE,"MBR CIG";#N/A,#N/A,FALSE,"Headcount - CIG";#N/A,#N/A,FALSE,"CIG MFG";#N/A,#N/A,FALSE,"CIG Inventory";#N/A,#N/A,FALSE,"Capital CIG"}</definedName>
    <definedName name="wrn.3_CIG._2" localSheetId="20" hidden="1">{#N/A,#N/A,FALSE,"Cover";#N/A,#N/A,FALSE,"General Assumptions";#N/A,#N/A,FALSE,"Comments CIG";#N/A,#N/A,FALSE,"BS CIG";#N/A,#N/A,FALSE,"P&amp;L CIG";#N/A,#N/A,FALSE,"Cash Flow CIG";#N/A,#N/A,FALSE,"MBR CIG";#N/A,#N/A,FALSE,"Headcount - CIG";#N/A,#N/A,FALSE,"CIG MFG";#N/A,#N/A,FALSE,"CIG Inventory";#N/A,#N/A,FALSE,"Capital CIG"}</definedName>
    <definedName name="wrn.3_CIG._2" hidden="1">{#N/A,#N/A,FALSE,"Cover";#N/A,#N/A,FALSE,"General Assumptions";#N/A,#N/A,FALSE,"Comments CIG";#N/A,#N/A,FALSE,"BS CIG";#N/A,#N/A,FALSE,"P&amp;L CIG";#N/A,#N/A,FALSE,"Cash Flow CIG";#N/A,#N/A,FALSE,"MBR CIG";#N/A,#N/A,FALSE,"Headcount - CIG";#N/A,#N/A,FALSE,"CIG MFG";#N/A,#N/A,FALSE,"CIG Inventory";#N/A,#N/A,FALSE,"Capital CIG"}</definedName>
    <definedName name="wrn.3_CIG._3" localSheetId="12" hidden="1">{#N/A,#N/A,FALSE,"Cover";#N/A,#N/A,FALSE,"General Assumptions";#N/A,#N/A,FALSE,"Comments CIG";#N/A,#N/A,FALSE,"BS CIG";#N/A,#N/A,FALSE,"P&amp;L CIG";#N/A,#N/A,FALSE,"Cash Flow CIG";#N/A,#N/A,FALSE,"MBR CIG";#N/A,#N/A,FALSE,"Headcount - CIG";#N/A,#N/A,FALSE,"CIG MFG";#N/A,#N/A,FALSE,"CIG Inventory";#N/A,#N/A,FALSE,"Capital CIG"}</definedName>
    <definedName name="wrn.3_CIG._3" localSheetId="20" hidden="1">{#N/A,#N/A,FALSE,"Cover";#N/A,#N/A,FALSE,"General Assumptions";#N/A,#N/A,FALSE,"Comments CIG";#N/A,#N/A,FALSE,"BS CIG";#N/A,#N/A,FALSE,"P&amp;L CIG";#N/A,#N/A,FALSE,"Cash Flow CIG";#N/A,#N/A,FALSE,"MBR CIG";#N/A,#N/A,FALSE,"Headcount - CIG";#N/A,#N/A,FALSE,"CIG MFG";#N/A,#N/A,FALSE,"CIG Inventory";#N/A,#N/A,FALSE,"Capital CIG"}</definedName>
    <definedName name="wrn.3_CIG._3" hidden="1">{#N/A,#N/A,FALSE,"Cover";#N/A,#N/A,FALSE,"General Assumptions";#N/A,#N/A,FALSE,"Comments CIG";#N/A,#N/A,FALSE,"BS CIG";#N/A,#N/A,FALSE,"P&amp;L CIG";#N/A,#N/A,FALSE,"Cash Flow CIG";#N/A,#N/A,FALSE,"MBR CIG";#N/A,#N/A,FALSE,"Headcount - CIG";#N/A,#N/A,FALSE,"CIG MFG";#N/A,#N/A,FALSE,"CIG Inventory";#N/A,#N/A,FALSE,"Capital CIG"}</definedName>
    <definedName name="wrn.3_CIG._4" localSheetId="12" hidden="1">{#N/A,#N/A,FALSE,"Cover";#N/A,#N/A,FALSE,"General Assumptions";#N/A,#N/A,FALSE,"Comments CIG";#N/A,#N/A,FALSE,"BS CIG";#N/A,#N/A,FALSE,"P&amp;L CIG";#N/A,#N/A,FALSE,"Cash Flow CIG";#N/A,#N/A,FALSE,"MBR CIG";#N/A,#N/A,FALSE,"Headcount - CIG";#N/A,#N/A,FALSE,"CIG MFG";#N/A,#N/A,FALSE,"CIG Inventory";#N/A,#N/A,FALSE,"Capital CIG"}</definedName>
    <definedName name="wrn.3_CIG._4" localSheetId="20" hidden="1">{#N/A,#N/A,FALSE,"Cover";#N/A,#N/A,FALSE,"General Assumptions";#N/A,#N/A,FALSE,"Comments CIG";#N/A,#N/A,FALSE,"BS CIG";#N/A,#N/A,FALSE,"P&amp;L CIG";#N/A,#N/A,FALSE,"Cash Flow CIG";#N/A,#N/A,FALSE,"MBR CIG";#N/A,#N/A,FALSE,"Headcount - CIG";#N/A,#N/A,FALSE,"CIG MFG";#N/A,#N/A,FALSE,"CIG Inventory";#N/A,#N/A,FALSE,"Capital CIG"}</definedName>
    <definedName name="wrn.3_CIG._4" hidden="1">{#N/A,#N/A,FALSE,"Cover";#N/A,#N/A,FALSE,"General Assumptions";#N/A,#N/A,FALSE,"Comments CIG";#N/A,#N/A,FALSE,"BS CIG";#N/A,#N/A,FALSE,"P&amp;L CIG";#N/A,#N/A,FALSE,"Cash Flow CIG";#N/A,#N/A,FALSE,"MBR CIG";#N/A,#N/A,FALSE,"Headcount - CIG";#N/A,#N/A,FALSE,"CIG MFG";#N/A,#N/A,FALSE,"CIG Inventory";#N/A,#N/A,FALSE,"Capital CIG"}</definedName>
    <definedName name="wrn.3_CIG._5" localSheetId="12" hidden="1">{#N/A,#N/A,FALSE,"Cover";#N/A,#N/A,FALSE,"General Assumptions";#N/A,#N/A,FALSE,"Comments CIG";#N/A,#N/A,FALSE,"BS CIG";#N/A,#N/A,FALSE,"P&amp;L CIG";#N/A,#N/A,FALSE,"Cash Flow CIG";#N/A,#N/A,FALSE,"MBR CIG";#N/A,#N/A,FALSE,"Headcount - CIG";#N/A,#N/A,FALSE,"CIG MFG";#N/A,#N/A,FALSE,"CIG Inventory";#N/A,#N/A,FALSE,"Capital CIG"}</definedName>
    <definedName name="wrn.3_CIG._5" localSheetId="20" hidden="1">{#N/A,#N/A,FALSE,"Cover";#N/A,#N/A,FALSE,"General Assumptions";#N/A,#N/A,FALSE,"Comments CIG";#N/A,#N/A,FALSE,"BS CIG";#N/A,#N/A,FALSE,"P&amp;L CIG";#N/A,#N/A,FALSE,"Cash Flow CIG";#N/A,#N/A,FALSE,"MBR CIG";#N/A,#N/A,FALSE,"Headcount - CIG";#N/A,#N/A,FALSE,"CIG MFG";#N/A,#N/A,FALSE,"CIG Inventory";#N/A,#N/A,FALSE,"Capital CIG"}</definedName>
    <definedName name="wrn.3_CIG._5" hidden="1">{#N/A,#N/A,FALSE,"Cover";#N/A,#N/A,FALSE,"General Assumptions";#N/A,#N/A,FALSE,"Comments CIG";#N/A,#N/A,FALSE,"BS CIG";#N/A,#N/A,FALSE,"P&amp;L CIG";#N/A,#N/A,FALSE,"Cash Flow CIG";#N/A,#N/A,FALSE,"MBR CIG";#N/A,#N/A,FALSE,"Headcount - CIG";#N/A,#N/A,FALSE,"CIG MFG";#N/A,#N/A,FALSE,"CIG Inventory";#N/A,#N/A,FALSE,"Capital CIG"}</definedName>
    <definedName name="wrn.3cases." localSheetId="12" hidden="1">{#N/A,"Base",FALSE,"Dividend";#N/A,"Conservative",FALSE,"Dividend";#N/A,"Downside",FALSE,"Dividend"}</definedName>
    <definedName name="wrn.3cases." localSheetId="20" hidden="1">{#N/A,"Base",FALSE,"Dividend";#N/A,"Conservative",FALSE,"Dividend";#N/A,"Downside",FALSE,"Dividend"}</definedName>
    <definedName name="wrn.3cases." hidden="1">{#N/A,"Base",FALSE,"Dividend";#N/A,"Conservative",FALSE,"Dividend";#N/A,"Downside",FALSE,"Dividend"}</definedName>
    <definedName name="wrn.4._.Full._.Year._.vs._.LY." hidden="1">{"4",#N/A,FALSE,"X2BA"}</definedName>
    <definedName name="wrn.4_iDEN." localSheetId="12" hidden="1">{#N/A,#N/A,FALSE,"Cover";#N/A,#N/A,FALSE,"Comments IDEN";#N/A,#N/A,FALSE,"General Assumptions";#N/A,#N/A,FALSE,"Comments IDEN";#N/A,#N/A,FALSE,"BS IDEN";#N/A,#N/A,FALSE,"P&amp;L IDEN";#N/A,#N/A,FALSE,"Cash Flow IDEN";#N/A,#N/A,FALSE,"MBR IDEN";#N/A,#N/A,FALSE,"Headcount - IDEN";#N/A,#N/A,FALSE,"IDEN MFG";#N/A,#N/A,FALSE,"IDEN Inventory";#N/A,#N/A,FALSE,"Capital iDEN"}</definedName>
    <definedName name="wrn.4_iDEN." localSheetId="20" hidden="1">{#N/A,#N/A,FALSE,"Cover";#N/A,#N/A,FALSE,"Comments IDEN";#N/A,#N/A,FALSE,"General Assumptions";#N/A,#N/A,FALSE,"Comments IDEN";#N/A,#N/A,FALSE,"BS IDEN";#N/A,#N/A,FALSE,"P&amp;L IDEN";#N/A,#N/A,FALSE,"Cash Flow IDEN";#N/A,#N/A,FALSE,"MBR IDEN";#N/A,#N/A,FALSE,"Headcount - IDEN";#N/A,#N/A,FALSE,"IDEN MFG";#N/A,#N/A,FALSE,"IDEN Inventory";#N/A,#N/A,FALSE,"Capital iDEN"}</definedName>
    <definedName name="wrn.4_iDEN." hidden="1">{#N/A,#N/A,FALSE,"Cover";#N/A,#N/A,FALSE,"Comments IDEN";#N/A,#N/A,FALSE,"General Assumptions";#N/A,#N/A,FALSE,"Comments IDEN";#N/A,#N/A,FALSE,"BS IDEN";#N/A,#N/A,FALSE,"P&amp;L IDEN";#N/A,#N/A,FALSE,"Cash Flow IDEN";#N/A,#N/A,FALSE,"MBR IDEN";#N/A,#N/A,FALSE,"Headcount - IDEN";#N/A,#N/A,FALSE,"IDEN MFG";#N/A,#N/A,FALSE,"IDEN Inventory";#N/A,#N/A,FALSE,"Capital iDEN"}</definedName>
    <definedName name="wrn.4_iDEN._1" localSheetId="12" hidden="1">{#N/A,#N/A,FALSE,"Cover";#N/A,#N/A,FALSE,"Comments IDEN";#N/A,#N/A,FALSE,"General Assumptions";#N/A,#N/A,FALSE,"Comments IDEN";#N/A,#N/A,FALSE,"BS IDEN";#N/A,#N/A,FALSE,"P&amp;L IDEN";#N/A,#N/A,FALSE,"Cash Flow IDEN";#N/A,#N/A,FALSE,"MBR IDEN";#N/A,#N/A,FALSE,"Headcount - IDEN";#N/A,#N/A,FALSE,"IDEN MFG";#N/A,#N/A,FALSE,"IDEN Inventory";#N/A,#N/A,FALSE,"Capital iDEN"}</definedName>
    <definedName name="wrn.4_iDEN._1" localSheetId="20" hidden="1">{#N/A,#N/A,FALSE,"Cover";#N/A,#N/A,FALSE,"Comments IDEN";#N/A,#N/A,FALSE,"General Assumptions";#N/A,#N/A,FALSE,"Comments IDEN";#N/A,#N/A,FALSE,"BS IDEN";#N/A,#N/A,FALSE,"P&amp;L IDEN";#N/A,#N/A,FALSE,"Cash Flow IDEN";#N/A,#N/A,FALSE,"MBR IDEN";#N/A,#N/A,FALSE,"Headcount - IDEN";#N/A,#N/A,FALSE,"IDEN MFG";#N/A,#N/A,FALSE,"IDEN Inventory";#N/A,#N/A,FALSE,"Capital iDEN"}</definedName>
    <definedName name="wrn.4_iDEN._1" hidden="1">{#N/A,#N/A,FALSE,"Cover";#N/A,#N/A,FALSE,"Comments IDEN";#N/A,#N/A,FALSE,"General Assumptions";#N/A,#N/A,FALSE,"Comments IDEN";#N/A,#N/A,FALSE,"BS IDEN";#N/A,#N/A,FALSE,"P&amp;L IDEN";#N/A,#N/A,FALSE,"Cash Flow IDEN";#N/A,#N/A,FALSE,"MBR IDEN";#N/A,#N/A,FALSE,"Headcount - IDEN";#N/A,#N/A,FALSE,"IDEN MFG";#N/A,#N/A,FALSE,"IDEN Inventory";#N/A,#N/A,FALSE,"Capital iDEN"}</definedName>
    <definedName name="wrn.4_iDEN._2" localSheetId="12" hidden="1">{#N/A,#N/A,FALSE,"Cover";#N/A,#N/A,FALSE,"Comments IDEN";#N/A,#N/A,FALSE,"General Assumptions";#N/A,#N/A,FALSE,"Comments IDEN";#N/A,#N/A,FALSE,"BS IDEN";#N/A,#N/A,FALSE,"P&amp;L IDEN";#N/A,#N/A,FALSE,"Cash Flow IDEN";#N/A,#N/A,FALSE,"MBR IDEN";#N/A,#N/A,FALSE,"Headcount - IDEN";#N/A,#N/A,FALSE,"IDEN MFG";#N/A,#N/A,FALSE,"IDEN Inventory";#N/A,#N/A,FALSE,"Capital iDEN"}</definedName>
    <definedName name="wrn.4_iDEN._2" localSheetId="20" hidden="1">{#N/A,#N/A,FALSE,"Cover";#N/A,#N/A,FALSE,"Comments IDEN";#N/A,#N/A,FALSE,"General Assumptions";#N/A,#N/A,FALSE,"Comments IDEN";#N/A,#N/A,FALSE,"BS IDEN";#N/A,#N/A,FALSE,"P&amp;L IDEN";#N/A,#N/A,FALSE,"Cash Flow IDEN";#N/A,#N/A,FALSE,"MBR IDEN";#N/A,#N/A,FALSE,"Headcount - IDEN";#N/A,#N/A,FALSE,"IDEN MFG";#N/A,#N/A,FALSE,"IDEN Inventory";#N/A,#N/A,FALSE,"Capital iDEN"}</definedName>
    <definedName name="wrn.4_iDEN._2" hidden="1">{#N/A,#N/A,FALSE,"Cover";#N/A,#N/A,FALSE,"Comments IDEN";#N/A,#N/A,FALSE,"General Assumptions";#N/A,#N/A,FALSE,"Comments IDEN";#N/A,#N/A,FALSE,"BS IDEN";#N/A,#N/A,FALSE,"P&amp;L IDEN";#N/A,#N/A,FALSE,"Cash Flow IDEN";#N/A,#N/A,FALSE,"MBR IDEN";#N/A,#N/A,FALSE,"Headcount - IDEN";#N/A,#N/A,FALSE,"IDEN MFG";#N/A,#N/A,FALSE,"IDEN Inventory";#N/A,#N/A,FALSE,"Capital iDEN"}</definedName>
    <definedName name="wrn.4_iDEN._3" localSheetId="12" hidden="1">{#N/A,#N/A,FALSE,"Cover";#N/A,#N/A,FALSE,"Comments IDEN";#N/A,#N/A,FALSE,"General Assumptions";#N/A,#N/A,FALSE,"Comments IDEN";#N/A,#N/A,FALSE,"BS IDEN";#N/A,#N/A,FALSE,"P&amp;L IDEN";#N/A,#N/A,FALSE,"Cash Flow IDEN";#N/A,#N/A,FALSE,"MBR IDEN";#N/A,#N/A,FALSE,"Headcount - IDEN";#N/A,#N/A,FALSE,"IDEN MFG";#N/A,#N/A,FALSE,"IDEN Inventory";#N/A,#N/A,FALSE,"Capital iDEN"}</definedName>
    <definedName name="wrn.4_iDEN._3" localSheetId="20" hidden="1">{#N/A,#N/A,FALSE,"Cover";#N/A,#N/A,FALSE,"Comments IDEN";#N/A,#N/A,FALSE,"General Assumptions";#N/A,#N/A,FALSE,"Comments IDEN";#N/A,#N/A,FALSE,"BS IDEN";#N/A,#N/A,FALSE,"P&amp;L IDEN";#N/A,#N/A,FALSE,"Cash Flow IDEN";#N/A,#N/A,FALSE,"MBR IDEN";#N/A,#N/A,FALSE,"Headcount - IDEN";#N/A,#N/A,FALSE,"IDEN MFG";#N/A,#N/A,FALSE,"IDEN Inventory";#N/A,#N/A,FALSE,"Capital iDEN"}</definedName>
    <definedName name="wrn.4_iDEN._3" hidden="1">{#N/A,#N/A,FALSE,"Cover";#N/A,#N/A,FALSE,"Comments IDEN";#N/A,#N/A,FALSE,"General Assumptions";#N/A,#N/A,FALSE,"Comments IDEN";#N/A,#N/A,FALSE,"BS IDEN";#N/A,#N/A,FALSE,"P&amp;L IDEN";#N/A,#N/A,FALSE,"Cash Flow IDEN";#N/A,#N/A,FALSE,"MBR IDEN";#N/A,#N/A,FALSE,"Headcount - IDEN";#N/A,#N/A,FALSE,"IDEN MFG";#N/A,#N/A,FALSE,"IDEN Inventory";#N/A,#N/A,FALSE,"Capital iDEN"}</definedName>
    <definedName name="wrn.4_iDEN._4" localSheetId="12" hidden="1">{#N/A,#N/A,FALSE,"Cover";#N/A,#N/A,FALSE,"Comments IDEN";#N/A,#N/A,FALSE,"General Assumptions";#N/A,#N/A,FALSE,"Comments IDEN";#N/A,#N/A,FALSE,"BS IDEN";#N/A,#N/A,FALSE,"P&amp;L IDEN";#N/A,#N/A,FALSE,"Cash Flow IDEN";#N/A,#N/A,FALSE,"MBR IDEN";#N/A,#N/A,FALSE,"Headcount - IDEN";#N/A,#N/A,FALSE,"IDEN MFG";#N/A,#N/A,FALSE,"IDEN Inventory";#N/A,#N/A,FALSE,"Capital iDEN"}</definedName>
    <definedName name="wrn.4_iDEN._4" localSheetId="20" hidden="1">{#N/A,#N/A,FALSE,"Cover";#N/A,#N/A,FALSE,"Comments IDEN";#N/A,#N/A,FALSE,"General Assumptions";#N/A,#N/A,FALSE,"Comments IDEN";#N/A,#N/A,FALSE,"BS IDEN";#N/A,#N/A,FALSE,"P&amp;L IDEN";#N/A,#N/A,FALSE,"Cash Flow IDEN";#N/A,#N/A,FALSE,"MBR IDEN";#N/A,#N/A,FALSE,"Headcount - IDEN";#N/A,#N/A,FALSE,"IDEN MFG";#N/A,#N/A,FALSE,"IDEN Inventory";#N/A,#N/A,FALSE,"Capital iDEN"}</definedName>
    <definedName name="wrn.4_iDEN._4" hidden="1">{#N/A,#N/A,FALSE,"Cover";#N/A,#N/A,FALSE,"Comments IDEN";#N/A,#N/A,FALSE,"General Assumptions";#N/A,#N/A,FALSE,"Comments IDEN";#N/A,#N/A,FALSE,"BS IDEN";#N/A,#N/A,FALSE,"P&amp;L IDEN";#N/A,#N/A,FALSE,"Cash Flow IDEN";#N/A,#N/A,FALSE,"MBR IDEN";#N/A,#N/A,FALSE,"Headcount - IDEN";#N/A,#N/A,FALSE,"IDEN MFG";#N/A,#N/A,FALSE,"IDEN Inventory";#N/A,#N/A,FALSE,"Capital iDEN"}</definedName>
    <definedName name="wrn.4_iDEN._5" localSheetId="12" hidden="1">{#N/A,#N/A,FALSE,"Cover";#N/A,#N/A,FALSE,"Comments IDEN";#N/A,#N/A,FALSE,"General Assumptions";#N/A,#N/A,FALSE,"Comments IDEN";#N/A,#N/A,FALSE,"BS IDEN";#N/A,#N/A,FALSE,"P&amp;L IDEN";#N/A,#N/A,FALSE,"Cash Flow IDEN";#N/A,#N/A,FALSE,"MBR IDEN";#N/A,#N/A,FALSE,"Headcount - IDEN";#N/A,#N/A,FALSE,"IDEN MFG";#N/A,#N/A,FALSE,"IDEN Inventory";#N/A,#N/A,FALSE,"Capital iDEN"}</definedName>
    <definedName name="wrn.4_iDEN._5" localSheetId="20" hidden="1">{#N/A,#N/A,FALSE,"Cover";#N/A,#N/A,FALSE,"Comments IDEN";#N/A,#N/A,FALSE,"General Assumptions";#N/A,#N/A,FALSE,"Comments IDEN";#N/A,#N/A,FALSE,"BS IDEN";#N/A,#N/A,FALSE,"P&amp;L IDEN";#N/A,#N/A,FALSE,"Cash Flow IDEN";#N/A,#N/A,FALSE,"MBR IDEN";#N/A,#N/A,FALSE,"Headcount - IDEN";#N/A,#N/A,FALSE,"IDEN MFG";#N/A,#N/A,FALSE,"IDEN Inventory";#N/A,#N/A,FALSE,"Capital iDEN"}</definedName>
    <definedName name="wrn.4_iDEN._5" hidden="1">{#N/A,#N/A,FALSE,"Cover";#N/A,#N/A,FALSE,"Comments IDEN";#N/A,#N/A,FALSE,"General Assumptions";#N/A,#N/A,FALSE,"Comments IDEN";#N/A,#N/A,FALSE,"BS IDEN";#N/A,#N/A,FALSE,"P&amp;L IDEN";#N/A,#N/A,FALSE,"Cash Flow IDEN";#N/A,#N/A,FALSE,"MBR IDEN";#N/A,#N/A,FALSE,"Headcount - IDEN";#N/A,#N/A,FALSE,"IDEN MFG";#N/A,#N/A,FALSE,"IDEN Inventory";#N/A,#N/A,FALSE,"Capital iDEN"}</definedName>
    <definedName name="wrn.5._.Month._.vs._.BGT." hidden="1">{"5",#N/A,FALSE,"X2BA"}</definedName>
    <definedName name="wrn.5_Total._.Back._.Up." localSheetId="12" hidden="1">{#N/A,#N/A,FALSE,"BACK UP CIG";#N/A,#N/A,FALSE,"BACK UP Balance FDM";#N/A,#N/A,FALSE,"BACK UP ASP nsad";#N/A,#N/A,FALSE,"BACK UP CORPORATE"}</definedName>
    <definedName name="wrn.5_Total._.Back._.Up." localSheetId="20" hidden="1">{#N/A,#N/A,FALSE,"BACK UP CIG";#N/A,#N/A,FALSE,"BACK UP Balance FDM";#N/A,#N/A,FALSE,"BACK UP ASP nsad";#N/A,#N/A,FALSE,"BACK UP CORPORATE"}</definedName>
    <definedName name="wrn.5_Total._.Back._.Up." hidden="1">{#N/A,#N/A,FALSE,"BACK UP CIG";#N/A,#N/A,FALSE,"BACK UP Balance FDM";#N/A,#N/A,FALSE,"BACK UP ASP nsad";#N/A,#N/A,FALSE,"BACK UP CORPORATE"}</definedName>
    <definedName name="wrn.5_Total._.Back._.Up._1" localSheetId="12" hidden="1">{#N/A,#N/A,FALSE,"BACK UP CIG";#N/A,#N/A,FALSE,"BACK UP Balance FDM";#N/A,#N/A,FALSE,"BACK UP ASP nsad";#N/A,#N/A,FALSE,"BACK UP CORPORATE"}</definedName>
    <definedName name="wrn.5_Total._.Back._.Up._1" localSheetId="20" hidden="1">{#N/A,#N/A,FALSE,"BACK UP CIG";#N/A,#N/A,FALSE,"BACK UP Balance FDM";#N/A,#N/A,FALSE,"BACK UP ASP nsad";#N/A,#N/A,FALSE,"BACK UP CORPORATE"}</definedName>
    <definedName name="wrn.5_Total._.Back._.Up._1" hidden="1">{#N/A,#N/A,FALSE,"BACK UP CIG";#N/A,#N/A,FALSE,"BACK UP Balance FDM";#N/A,#N/A,FALSE,"BACK UP ASP nsad";#N/A,#N/A,FALSE,"BACK UP CORPORATE"}</definedName>
    <definedName name="wrn.5_Total._.Back._.Up._2" localSheetId="12" hidden="1">{#N/A,#N/A,FALSE,"BACK UP CIG";#N/A,#N/A,FALSE,"BACK UP Balance FDM";#N/A,#N/A,FALSE,"BACK UP ASP nsad";#N/A,#N/A,FALSE,"BACK UP CORPORATE"}</definedName>
    <definedName name="wrn.5_Total._.Back._.Up._2" localSheetId="20" hidden="1">{#N/A,#N/A,FALSE,"BACK UP CIG";#N/A,#N/A,FALSE,"BACK UP Balance FDM";#N/A,#N/A,FALSE,"BACK UP ASP nsad";#N/A,#N/A,FALSE,"BACK UP CORPORATE"}</definedName>
    <definedName name="wrn.5_Total._.Back._.Up._2" hidden="1">{#N/A,#N/A,FALSE,"BACK UP CIG";#N/A,#N/A,FALSE,"BACK UP Balance FDM";#N/A,#N/A,FALSE,"BACK UP ASP nsad";#N/A,#N/A,FALSE,"BACK UP CORPORATE"}</definedName>
    <definedName name="wrn.5_Total._.Back._.Up._3" localSheetId="12" hidden="1">{#N/A,#N/A,FALSE,"BACK UP CIG";#N/A,#N/A,FALSE,"BACK UP Balance FDM";#N/A,#N/A,FALSE,"BACK UP ASP nsad";#N/A,#N/A,FALSE,"BACK UP CORPORATE"}</definedName>
    <definedName name="wrn.5_Total._.Back._.Up._3" localSheetId="20" hidden="1">{#N/A,#N/A,FALSE,"BACK UP CIG";#N/A,#N/A,FALSE,"BACK UP Balance FDM";#N/A,#N/A,FALSE,"BACK UP ASP nsad";#N/A,#N/A,FALSE,"BACK UP CORPORATE"}</definedName>
    <definedName name="wrn.5_Total._.Back._.Up._3" hidden="1">{#N/A,#N/A,FALSE,"BACK UP CIG";#N/A,#N/A,FALSE,"BACK UP Balance FDM";#N/A,#N/A,FALSE,"BACK UP ASP nsad";#N/A,#N/A,FALSE,"BACK UP CORPORATE"}</definedName>
    <definedName name="wrn.5_Total._.Back._.Up._4" localSheetId="12" hidden="1">{#N/A,#N/A,FALSE,"BACK UP CIG";#N/A,#N/A,FALSE,"BACK UP Balance FDM";#N/A,#N/A,FALSE,"BACK UP ASP nsad";#N/A,#N/A,FALSE,"BACK UP CORPORATE"}</definedName>
    <definedName name="wrn.5_Total._.Back._.Up._4" localSheetId="20" hidden="1">{#N/A,#N/A,FALSE,"BACK UP CIG";#N/A,#N/A,FALSE,"BACK UP Balance FDM";#N/A,#N/A,FALSE,"BACK UP ASP nsad";#N/A,#N/A,FALSE,"BACK UP CORPORATE"}</definedName>
    <definedName name="wrn.5_Total._.Back._.Up._4" hidden="1">{#N/A,#N/A,FALSE,"BACK UP CIG";#N/A,#N/A,FALSE,"BACK UP Balance FDM";#N/A,#N/A,FALSE,"BACK UP ASP nsad";#N/A,#N/A,FALSE,"BACK UP CORPORATE"}</definedName>
    <definedName name="wrn.5_Total._.Back._.Up._5" localSheetId="12" hidden="1">{#N/A,#N/A,FALSE,"BACK UP CIG";#N/A,#N/A,FALSE,"BACK UP Balance FDM";#N/A,#N/A,FALSE,"BACK UP ASP nsad";#N/A,#N/A,FALSE,"BACK UP CORPORATE"}</definedName>
    <definedName name="wrn.5_Total._.Back._.Up._5" localSheetId="20" hidden="1">{#N/A,#N/A,FALSE,"BACK UP CIG";#N/A,#N/A,FALSE,"BACK UP Balance FDM";#N/A,#N/A,FALSE,"BACK UP ASP nsad";#N/A,#N/A,FALSE,"BACK UP CORPORATE"}</definedName>
    <definedName name="wrn.5_Total._.Back._.Up._5" hidden="1">{#N/A,#N/A,FALSE,"BACK UP CIG";#N/A,#N/A,FALSE,"BACK UP Balance FDM";#N/A,#N/A,FALSE,"BACK UP ASP nsad";#N/A,#N/A,FALSE,"BACK UP CORPORATE"}</definedName>
    <definedName name="wrn.6._.YTD._.vs._.BGT." hidden="1">{"6",#N/A,FALSE,"X2BA"}</definedName>
    <definedName name="wrn.7._.STG._.vs._.BGT." hidden="1">{"7",#N/A,FALSE,"X2BA"}</definedName>
    <definedName name="wrn.722." localSheetId="12" hidden="1">{#N/A,#N/A,FALSE,"CURRENT"}</definedName>
    <definedName name="wrn.722." localSheetId="15" hidden="1">{#N/A,#N/A,FALSE,"CURRENT"}</definedName>
    <definedName name="wrn.722." localSheetId="20" hidden="1">{#N/A,#N/A,FALSE,"CURRENT"}</definedName>
    <definedName name="wrn.722." hidden="1">{#N/A,#N/A,FALSE,"CURRENT"}</definedName>
    <definedName name="wrn.8._.Full._.Year._.vs._.BGT." hidden="1">{"8",#N/A,FALSE,"X2BA"}</definedName>
    <definedName name="wrn.95cap." localSheetId="12" hidden="1">{#N/A,#N/A,FALSE,"95CAPGRY"}</definedName>
    <definedName name="wrn.95cap." localSheetId="20" hidden="1">{#N/A,#N/A,FALSE,"95CAPGRY"}</definedName>
    <definedName name="wrn.95cap." hidden="1">{#N/A,#N/A,FALSE,"95CAPGRY"}</definedName>
    <definedName name="wrn.96._.ju._.forecat." localSheetId="12" hidden="1">{#N/A,#N/A,FALSE,"Expenses";#N/A,#N/A,FALSE,"Revenue"}</definedName>
    <definedName name="wrn.96._.ju._.forecat." localSheetId="20" hidden="1">{#N/A,#N/A,FALSE,"Expenses";#N/A,#N/A,FALSE,"Revenue"}</definedName>
    <definedName name="wrn.96._.ju._.forecat." hidden="1">{#N/A,#N/A,FALSE,"Expenses";#N/A,#N/A,FALSE,"Revenue"}</definedName>
    <definedName name="wrn.97maint.xls." localSheetId="12" hidden="1">{#N/A,#N/A,TRUE,"TOTAL DISTRIBUTION";#N/A,#N/A,TRUE,"SOUTH";#N/A,#N/A,TRUE,"NORTHEAST";#N/A,#N/A,TRUE,"WEST"}</definedName>
    <definedName name="wrn.97maint.xls." localSheetId="20" hidden="1">{#N/A,#N/A,TRUE,"TOTAL DISTRIBUTION";#N/A,#N/A,TRUE,"SOUTH";#N/A,#N/A,TRUE,"NORTHEAST";#N/A,#N/A,TRUE,"WEST"}</definedName>
    <definedName name="wrn.97maint.xls." hidden="1">{#N/A,#N/A,TRUE,"TOTAL DISTRIBUTION";#N/A,#N/A,TRUE,"SOUTH";#N/A,#N/A,TRUE,"NORTHEAST";#N/A,#N/A,TRUE,"WEST"}</definedName>
    <definedName name="wrn.97OR.XLs." localSheetId="12" hidden="1">{#N/A,#N/A,TRUE,"TOTAL DSBN";#N/A,#N/A,TRUE,"WEST";#N/A,#N/A,TRUE,"SOUTH";#N/A,#N/A,TRUE,"NORTHEAST"}</definedName>
    <definedName name="wrn.97OR.XLs." localSheetId="20" hidden="1">{#N/A,#N/A,TRUE,"TOTAL DSBN";#N/A,#N/A,TRUE,"WEST";#N/A,#N/A,TRUE,"SOUTH";#N/A,#N/A,TRUE,"NORTHEAST"}</definedName>
    <definedName name="wrn.97OR.XLs." hidden="1">{#N/A,#N/A,TRUE,"TOTAL DSBN";#N/A,#N/A,TRUE,"WEST";#N/A,#N/A,TRUE,"SOUTH";#N/A,#N/A,TRUE,"NORTHEAST"}</definedName>
    <definedName name="wrn.Accounting._.May." localSheetId="12" hidden="1">{#N/A,#N/A,TRUE,"Sum(2)";#N/A,#N/A,TRUE,"bs";#N/A,#N/A,TRUE,"pnl";#N/A,#N/A,TRUE,"BY DEPT 9605";#N/A,#N/A,TRUE,"BY S/A 9605"}</definedName>
    <definedName name="wrn.Accounting._.May." localSheetId="20" hidden="1">{#N/A,#N/A,TRUE,"Sum(2)";#N/A,#N/A,TRUE,"bs";#N/A,#N/A,TRUE,"pnl";#N/A,#N/A,TRUE,"BY DEPT 9605";#N/A,#N/A,TRUE,"BY S/A 9605"}</definedName>
    <definedName name="wrn.Accounting._.May." hidden="1">{#N/A,#N/A,TRUE,"Sum(2)";#N/A,#N/A,TRUE,"bs";#N/A,#N/A,TRUE,"pnl";#N/A,#N/A,TRUE,"BY DEPT 9605";#N/A,#N/A,TRUE,"BY S/A 9605"}</definedName>
    <definedName name="wrn.ACCOUNTS._.PAYABLE." hidden="1">{#N/A,#N/A,FALSE,"CC-1 Accounts Payable";#N/A,#N/A,FALSE,"CC-2 Search for Unrecorded Liab"}</definedName>
    <definedName name="wrn.Accretion." localSheetId="12" hidden="1">{"Accretion",#N/A,FALSE,"Assum"}</definedName>
    <definedName name="wrn.Accretion." localSheetId="20" hidden="1">{"Accretion",#N/A,FALSE,"Assum"}</definedName>
    <definedName name="wrn.Accretion." hidden="1">{"Accretion",#N/A,FALSE,"Assum"}</definedName>
    <definedName name="wrn.ACCRUED._.EXPENSES." hidden="1">{#N/A,#N/A,FALSE,"EE-1 Othr Acts. Pbl &amp; Accr. Exp";#N/A,#N/A,FALSE,"FF-1 Payroll Taxes";#N/A,#N/A,FALSE,"HH-1 Employee Benefit Plans"}</definedName>
    <definedName name="wrn.ACTUAL._.ALL._.PAGES." localSheetId="12" hidden="1">{"ACTUAL",#N/A,FALSE,"OVER_UND"}</definedName>
    <definedName name="wrn.ACTUAL._.ALL._.PAGES." localSheetId="20" hidden="1">{"ACTUAL",#N/A,FALSE,"OVER_UND"}</definedName>
    <definedName name="wrn.ACTUAL._.ALL._.PAGES." hidden="1">{"ACTUAL",#N/A,FALSE,"OVER_UND"}</definedName>
    <definedName name="wrn.Ad._.Sales._.Op._.Exp." localSheetId="12" hidden="1">{#N/A,#N/A,FALSE,"ADSALES"}</definedName>
    <definedName name="wrn.Ad._.Sales._.Op._.Exp." localSheetId="20" hidden="1">{#N/A,#N/A,FALSE,"ADSALES"}</definedName>
    <definedName name="wrn.Ad._.Sales._.Op._.Exp." hidden="1">{#N/A,#N/A,FALSE,"ADSALES"}</definedName>
    <definedName name="wrn.Aff._.Sales._.Oper._.Exp." localSheetId="12" hidden="1">{#N/A,#N/A,FALSE,"AFFSALES"}</definedName>
    <definedName name="wrn.Aff._.Sales._.Oper._.Exp." localSheetId="20" hidden="1">{#N/A,#N/A,FALSE,"AFFSALES"}</definedName>
    <definedName name="wrn.Aff._.Sales._.Oper._.Exp." hidden="1">{#N/A,#N/A,FALSE,"AFFSALES"}</definedName>
    <definedName name="wrn.AFUDC." localSheetId="12" hidden="1">{#N/A,#N/A,FALSE,"AFDC"}</definedName>
    <definedName name="wrn.AFUDC." localSheetId="20" hidden="1">{#N/A,#N/A,FALSE,"AFDC"}</definedName>
    <definedName name="wrn.AFUDC." hidden="1">{#N/A,#N/A,FALSE,"AFDC"}</definedName>
    <definedName name="wrn.Aging._.and._.Trend._.Analysis." localSheetId="12" hidden="1">{#N/A,#N/A,FALSE,"Aging Summary";#N/A,#N/A,FALSE,"Ratio Analysis";#N/A,#N/A,FALSE,"Test 120 Day Accts";#N/A,#N/A,FALSE,"Tickmarks"}</definedName>
    <definedName name="wrn.Aging._.and._.Trend._.Analysis." localSheetId="20"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T." localSheetId="12" hidden="1">{"AGT",#N/A,FALSE,"Revenue"}</definedName>
    <definedName name="wrn.AGT." localSheetId="15" hidden="1">{"AGT",#N/A,FALSE,"Revenue"}</definedName>
    <definedName name="wrn.AGT." localSheetId="20" hidden="1">{"AGT",#N/A,FALSE,"Revenue"}</definedName>
    <definedName name="wrn.AGT." hidden="1">{"AGT",#N/A,FALSE,"Revenue"}</definedName>
    <definedName name="wrn.all." localSheetId="12" hidden="1">{"Factsheet",#N/A,FALSE,"Fact";"Earnings",#N/A,FALSE,"Earnings";"BalanceSheet",#N/A,FALSE,"BalanceSheet";"Balance Sheet Details",#N/A,FALSE,"BalanceSheet";"ChangeinCash",#N/A,FALSE,"CashFlow";"quarterly",#N/A,FALSE,"Quarters";"UpstrmNormalEngs",#N/A,FALSE,"NormEngUp";"NormalEngs",#N/A,FALSE,"NormalEngs";"NormalGrowth",#N/A,FALSE,"NormalGrowth";"US EP Earnings",#N/A,FALSE,"US E&amp;P";"US EP Price Vol detail",#N/A,FALSE,"US E&amp;P";"Canada EP Earnings",#N/A,FALSE,"Canada E&amp;P";"Canda EP Price Vol Detail",#N/A,FALSE,"Canada E&amp;P";"Europe EP Earnings",#N/A,FALSE,"Eur E&amp;P";"Europe EP Price Vol Detail",#N/A,FALSE,"Eur E&amp;P";"Other EP Earnings",#N/A,FALSE,"Other Foreign E&amp;P";"Other EP Price Vol Detail",#N/A,FALSE,"Other Foreign E&amp;P";"EP Summary",#N/A,FALSE,"E&amp;P Summary";"RnMEarnings",#N/A,FALSE,"R&amp;M ";"RM Operating Stats",#N/A,FALSE,"R&amp;M ";"Chemicals",#N/A,FALSE,"Chemical";"CapEx",#N/A,FALSE,"CAPEX Sum";"ROCE",#N/A,FALSE,"ROCE";"DCF",#N/A,FALSE,"DCFEVA";"Dupont",#N/A,FALSE,"Dupont";"NAV",#N/A,FALSE,"NAV";"QRating",#N/A,FALSE,"Q-Rating";"assumptions",#N/A,FALSE,"Assumptions"}</definedName>
    <definedName name="wrn.ALL." localSheetId="20"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 hidden="1">{"Factsheet",#N/A,FALSE,"Fact";"Earnings",#N/A,FALSE,"Earnings";"BalanceSheet",#N/A,FALSE,"BalanceSheet";"Balance Sheet Details",#N/A,FALSE,"BalanceSheet";"ChangeinCash",#N/A,FALSE,"CashFlow";"quarterly",#N/A,FALSE,"Quarters";"UpstrmNormalEngs",#N/A,FALSE,"NormEngUp";"NormalEngs",#N/A,FALSE,"NormalEngs";"NormalGrowth",#N/A,FALSE,"NormalGrowth";"US EP Earnings",#N/A,FALSE,"US E&amp;P";"US EP Price Vol detail",#N/A,FALSE,"US E&amp;P";"Canada EP Earnings",#N/A,FALSE,"Canada E&amp;P";"Canda EP Price Vol Detail",#N/A,FALSE,"Canada E&amp;P";"Europe EP Earnings",#N/A,FALSE,"Eur E&amp;P";"Europe EP Price Vol Detail",#N/A,FALSE,"Eur E&amp;P";"Other EP Earnings",#N/A,FALSE,"Other Foreign E&amp;P";"Other EP Price Vol Detail",#N/A,FALSE,"Other Foreign E&amp;P";"EP Summary",#N/A,FALSE,"E&amp;P Summary";"RnMEarnings",#N/A,FALSE,"R&amp;M ";"RM Operating Stats",#N/A,FALSE,"R&amp;M ";"Chemicals",#N/A,FALSE,"Chemical";"CapEx",#N/A,FALSE,"CAPEX Sum";"ROCE",#N/A,FALSE,"ROCE";"DCF",#N/A,FALSE,"DCFEVA";"Dupont",#N/A,FALSE,"Dupont";"NAV",#N/A,FALSE,"NAV";"QRating",#N/A,FALSE,"Q-Rating";"assumptions",#N/A,FALSE,"Assumptions"}</definedName>
    <definedName name="wrn.All._.Data." localSheetId="12" hidden="1">{"Fact Sheet",#N/A,FALSE,"Fact";"Earnings_Summary",#N/A,FALSE,"Earnings Model";"Earnings EP Detail",#N/A,FALSE,"Earnings Model";"Earnings RM Detail",#N/A,FALSE,"Earnings Model";"Qtr Earnings Model",#N/A,FALSE,"Quarters";"Balance Sheet",#N/A,FALSE,"Balance";"Balance Sheet Details",#N/A,FALSE,"Balance";"Change in Cash",#N/A,FALSE,"Change in Cash";"Ratios",#N/A,FALSE,"Ratios";"NAV",#N/A,FALSE,"NAV";"ROCE",#N/A,FALSE,"ROCE";"Dupont",#N/A,FALSE,"Dupont";"US EP Earn and Prof Analysis",#N/A,FALSE,"USE&amp;P ";"Can EP Earn and Prof Analysis",#N/A,FALSE,"Can E&amp;P";"Eur EP Earn and Prof Analysis",#N/A,FALSE,"Eur E&amp;P";"ASPAC EP Earn and Prof Analysis",#N/A,FALSE,"Asia-Pac E&amp;P";"NonCon EP Earn Prof Analysis",#N/A,FALSE,"Non-Con E&amp;P";"OG Production Sum",#N/A,FALSE,"E&amp;P Summary";"DCF Analysis",#N/A,FALSE,"DCF";"US EP DCF Valuation",#N/A,FALSE,"USE&amp;P ";"Can EP DCF Valuation",#N/A,FALSE,"Can E&amp;P";"Eur EP DCF Valuation",#N/A,FALSE,"Eur E&amp;P";"ASPAC EP DCF Valuation",#N/A,FALSE,"Asia-Pac E&amp;P";"NonCon EP DCF Valuation",#N/A,FALSE,"Non-Con E&amp;P";"US RM Earnings Summary",#N/A,FALSE,"US R&amp;M";"US RM Realization Data",#N/A,FALSE,"US R&amp;M";"For RM Earnings Detail",#N/A,FALSE,"Foreign R&amp;M";"For RM Real and Vol Detail",#N/A,FALSE,"Foreign R&amp;M";"US Chemical Summary",#N/A,FALSE,"USChem";"Foreign Chemical Summary",#N/A,FALSE,"ForChem";"Assume",#N/A,FALSE,"Assumptions"}</definedName>
    <definedName name="wrn.All._.Data." localSheetId="20" hidden="1">{"Fact Sheet",#N/A,FALSE,"Fact";"Earnings_Summary",#N/A,FALSE,"Earnings Model";"Earnings EP Detail",#N/A,FALSE,"Earnings Model";"Earnings RM Detail",#N/A,FALSE,"Earnings Model";"Qtr Earnings Model",#N/A,FALSE,"Quarters";"Balance Sheet",#N/A,FALSE,"Balance";"Balance Sheet Details",#N/A,FALSE,"Balance";"Change in Cash",#N/A,FALSE,"Change in Cash";"Ratios",#N/A,FALSE,"Ratios";"NAV",#N/A,FALSE,"NAV";"ROCE",#N/A,FALSE,"ROCE";"Dupont",#N/A,FALSE,"Dupont";"US EP Earn and Prof Analysis",#N/A,FALSE,"USE&amp;P ";"Can EP Earn and Prof Analysis",#N/A,FALSE,"Can E&amp;P";"Eur EP Earn and Prof Analysis",#N/A,FALSE,"Eur E&amp;P";"ASPAC EP Earn and Prof Analysis",#N/A,FALSE,"Asia-Pac E&amp;P";"NonCon EP Earn Prof Analysis",#N/A,FALSE,"Non-Con E&amp;P";"OG Production Sum",#N/A,FALSE,"E&amp;P Summary";"DCF Analysis",#N/A,FALSE,"DCF";"US EP DCF Valuation",#N/A,FALSE,"USE&amp;P ";"Can EP DCF Valuation",#N/A,FALSE,"Can E&amp;P";"Eur EP DCF Valuation",#N/A,FALSE,"Eur E&amp;P";"ASPAC EP DCF Valuation",#N/A,FALSE,"Asia-Pac E&amp;P";"NonCon EP DCF Valuation",#N/A,FALSE,"Non-Con E&amp;P";"US RM Earnings Summary",#N/A,FALSE,"US R&amp;M";"US RM Realization Data",#N/A,FALSE,"US R&amp;M";"For RM Earnings Detail",#N/A,FALSE,"Foreign R&amp;M";"For RM Real and Vol Detail",#N/A,FALSE,"Foreign R&amp;M";"US Chemical Summary",#N/A,FALSE,"USChem";"Foreign Chemical Summary",#N/A,FALSE,"ForChem";"Assume",#N/A,FALSE,"Assumptions"}</definedName>
    <definedName name="wrn.All._.Data." hidden="1">{"Fact Sheet",#N/A,FALSE,"Fact";"Earnings_Summary",#N/A,FALSE,"Earnings Model";"Earnings EP Detail",#N/A,FALSE,"Earnings Model";"Earnings RM Detail",#N/A,FALSE,"Earnings Model";"Qtr Earnings Model",#N/A,FALSE,"Quarters";"Balance Sheet",#N/A,FALSE,"Balance";"Balance Sheet Details",#N/A,FALSE,"Balance";"Change in Cash",#N/A,FALSE,"Change in Cash";"Ratios",#N/A,FALSE,"Ratios";"NAV",#N/A,FALSE,"NAV";"ROCE",#N/A,FALSE,"ROCE";"Dupont",#N/A,FALSE,"Dupont";"US EP Earn and Prof Analysis",#N/A,FALSE,"USE&amp;P ";"Can EP Earn and Prof Analysis",#N/A,FALSE,"Can E&amp;P";"Eur EP Earn and Prof Analysis",#N/A,FALSE,"Eur E&amp;P";"ASPAC EP Earn and Prof Analysis",#N/A,FALSE,"Asia-Pac E&amp;P";"NonCon EP Earn Prof Analysis",#N/A,FALSE,"Non-Con E&amp;P";"OG Production Sum",#N/A,FALSE,"E&amp;P Summary";"DCF Analysis",#N/A,FALSE,"DCF";"US EP DCF Valuation",#N/A,FALSE,"USE&amp;P ";"Can EP DCF Valuation",#N/A,FALSE,"Can E&amp;P";"Eur EP DCF Valuation",#N/A,FALSE,"Eur E&amp;P";"ASPAC EP DCF Valuation",#N/A,FALSE,"Asia-Pac E&amp;P";"NonCon EP DCF Valuation",#N/A,FALSE,"Non-Con E&amp;P";"US RM Earnings Summary",#N/A,FALSE,"US R&amp;M";"US RM Realization Data",#N/A,FALSE,"US R&amp;M";"For RM Earnings Detail",#N/A,FALSE,"Foreign R&amp;M";"For RM Real and Vol Detail",#N/A,FALSE,"Foreign R&amp;M";"US Chemical Summary",#N/A,FALSE,"USChem";"Foreign Chemical Summary",#N/A,FALSE,"ForChem";"Assume",#N/A,FALSE,"Assumptions"}</definedName>
    <definedName name="wrn.All._.Periods." localSheetId="12" hidden="1">{"Martin Oct93_Mar94",#N/A,FALSE,"Martin Oct93 - Mar94";"Martin Apr94_Sep94",#N/A,FALSE,"Martin Apr94 - Sep94";"Martin Oct94_Mar95",#N/A,FALSE,"Martin Oct94 - Mar95";"Martin Apr95_Sep95",#N/A,FALSE,"Martin Apr95 - Sep95";"Martin Oct95_Mar96",#N/A,FALSE,"Martin Oct95 - Mar96"}</definedName>
    <definedName name="wrn.All._.Periods." localSheetId="20" hidden="1">{"Martin Oct93_Mar94",#N/A,FALSE,"Martin Oct93 - Mar94";"Martin Apr94_Sep94",#N/A,FALSE,"Martin Apr94 - Sep94";"Martin Oct94_Mar95",#N/A,FALSE,"Martin Oct94 - Mar95";"Martin Apr95_Sep95",#N/A,FALSE,"Martin Apr95 - Sep95";"Martin Oct95_Mar96",#N/A,FALSE,"Martin Oct95 - Mar96"}</definedName>
    <definedName name="wrn.All._.Periods." hidden="1">{"Martin Oct93_Mar94",#N/A,FALSE,"Martin Oct93 - Mar94";"Martin Apr94_Sep94",#N/A,FALSE,"Martin Apr94 - Sep94";"Martin Oct94_Mar95",#N/A,FALSE,"Martin Oct94 - Mar95";"Martin Apr95_Sep95",#N/A,FALSE,"Martin Apr95 - Sep95";"Martin Oct95_Mar96",#N/A,FALSE,"Martin Oct95 - Mar96"}</definedName>
    <definedName name="wrn.All._.Sheets." localSheetId="12" hidden="1">{#N/A,#N/A,TRUE,"Blank";#N/A,#N/A,TRUE,"Report - Portrait";#N/A,#N/A,TRUE,"Report - Landscape";#N/A,#N/A,TRUE,"FAS87 Results"}</definedName>
    <definedName name="wrn.All._.Sheets." localSheetId="20" hidden="1">{#N/A,#N/A,TRUE,"Blank";#N/A,#N/A,TRUE,"Report - Portrait";#N/A,#N/A,TRUE,"Report - Landscape";#N/A,#N/A,TRUE,"FAS87 Results"}</definedName>
    <definedName name="wrn.All._.Sheets." hidden="1">{#N/A,#N/A,TRUE,"Blank";#N/A,#N/A,TRUE,"Report - Portrait";#N/A,#N/A,TRUE,"Report - Landscape";#N/A,#N/A,TRUE,"FAS87 Results"}</definedName>
    <definedName name="wrn.ALL._.WORKPAPERS." hidden="1">{#N/A,#N/A,FALSE,"Std. Tickmark";#N/A,#N/A,FALSE,"Gen. File Index";#N/A,#N/A,FALSE,"Lead Index";#N/A,#N/A,FALSE,"1.2 - Cashflow";#N/A,#N/A,FALSE,"3.1 - Budget";#N/A,#N/A,FALSE,"9.3 - Analytical Procedures";#N/A,#N/A,FALSE,"AJE - Adj. Jnl. Entries";#N/A,#N/A,FALSE,"RJE - Reclass. Jnl. Entries";#N/A,#N/A,FALSE,"TB - Manual Trial Balance";#N/A,#N/A,FALSE,"A-1 Bank Reconcilation";#N/A,#N/A,FALSE,"A-2 Outstanding Checks";#N/A,#N/A,FALSE,"A-3 Savings Accounts";#N/A,#N/A,FALSE,"A-4 Certificates of Deposit";#N/A,#N/A,FALSE,"A-5 Bank Transfer Schedule";#N/A,#N/A,FALSE,"B-1 Mkt. Sec. - Int.";#N/A,#N/A,FALSE,"B-2 Mkt. Sec. - Val.";#N/A,#N/A,FALSE,"B-3 Mkt. Sec. - Gain (Loss)";#N/A,#N/A,FALSE,"C-1 Acct Rec.-Recon. with Aging";#N/A,#N/A,FALSE,"C-2 Potential Doubtful Accounts";#N/A,#N/A,FALSE,"C-3 Allowance for Bad Debt";#N/A,#N/A,FALSE,"C-4 AR Subsequent Cash Receipt";#N/A,#N/A,FALSE,"C-5 Receivable Write Off";#N/A,#N/A,FALSE,"C-6 Receivable Recoveries";#N/A,#N/A,FALSE,"C-7 AR Confirmation Analysis";#N/A,#N/A,FALSE,"C-8 AR-Review of Credit Memos";#N/A,#N/A,FALSE,"C-9 AR Confirmation Reconc.";#N/A,#N/A,FALSE,"C-10 Confirmation Control Sheet";#N/A,#N/A,FALSE,"C-11 Confirmation Statistics";#N/A,#N/A,FALSE,"F-1 Inventory Price Test-RM";#N/A,#N/A,FALSE,"F-2 Inventory-Test Count";#N/A,#N/A,FALSE,"G-1 Prepaid Expenses-Other";#N/A,#N/A,FALSE,"G-2 Prepaid Property Taxes";#N/A,#N/A,FALSE,"G-3 Prepaid Insurance ";#N/A,#N/A,FALSE,"H-1 Notes Receivable";#N/A,#N/A,FALSE,"M-1 Property and Equipment";#N/A,#N/A,FALSE,"M-2 Asset Additions";#N/A,#N/A,FALSE,"M-3 Property Disposals";#N/A,#N/A,FALSE,"T-1 Intangibles";#N/A,#N/A,FALSE,"CC-1 Accounts Payable";#N/A,#N/A,FALSE,"CC-2 Search for Unrecorded Liab";#N/A,#N/A,FALSE,"EE-1 Othr Acts. Pbl &amp; Accr. Exp";#N/A,#N/A,FALSE,"FF-1 Payroll Taxes";#N/A,#N/A,FALSE,"HH-1 Employee Benefit Plans";#N/A,#N/A,FALSE,"JJ-1 Reg. Tax";#N/A,#N/A,FALSE,"JJ-2 Tax Jnl. Entry";#N/A,#N/A,FALSE,"JJ-3 Alt Min. Tax";#N/A,#N/A,FALSE,"JJ-4 Tax Checklist";#N/A,#N/A,FALSE,"KK-1 Def. Tax";#N/A,#N/A,FALSE,"KK-2 Rate Recon.";#N/A,#N/A,FALSE,"MM-1 Long Term Debt";#N/A,#N/A,FALSE,"NN-1 Capital Leases";#N/A,#N/A,FALSE,"TT-1 Officers' Life Insurance";#N/A,#N/A,FALSE,"WW-1 Stockholders' Equity";#N/A,#N/A,FALSE,"0400-1 Professional Services";#N/A,#N/A,FALSE,"0400-2 Taxes &amp; Licenses";#N/A,#N/A,FALSE,"0400-3 Repairs &amp; Maint.";#N/A,#N/A,FALSE,"0400-4 Officers Salaries";#N/A,#N/A,FALSE,"0400-5 Officers' Life Insurance";#N/A,#N/A,FALSE,"0400-6 Payroll Test";#N/A,#N/A,FALSE,"0400-7 Donations";#N/A,#N/A,FALSE,"0600-1 Other Income (Expense)";#N/A,#N/A,FALSE,"0700 Interest Expense";#N/A,#N/A,FALSE,"0700-1 Summary of Interest Earn";#N/A,#N/A,FALSE,"0800-2 Income Tax Provision";#N/A,#N/A,FALSE,"0800-3 Income Tax Provision H&amp;L"}</definedName>
    <definedName name="wrn.All._.Worksheets."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Package." localSheetId="12" hidden="1">{#N/A,#N/A,FALSE,"Comments PCS";#N/A,#N/A,FALSE,"Comments CIG";#N/A,#N/A,FALSE,"Comments IDEN";#N/A,#N/A,FALSE,"BS PCS";#N/A,#N/A,FALSE,"BS CIG";#N/A,#N/A,FALSE,"BS IDEN";#N/A,#N/A,FALSE,"BS TOTAL";#N/A,#N/A,FALSE,"P&amp;L PCS";#N/A,#N/A,FALSE,"P&amp;L CIG";#N/A,#N/A,FALSE,"P&amp;L FWT";#N/A,#N/A,FALSE,"P&amp;L IDEN";#N/A,#N/A,FALSE,"P&amp;L TOTAL";#N/A,#N/A,FALSE,"Cash Flow PCS";#N/A,#N/A,FALSE,"Cash Flow CIG";#N/A,#N/A,FALSE,"Cash Flow IDEN";#N/A,#N/A,FALSE,"Cash Flow Total";#N/A,#N/A,FALSE,"MBR PCS";#N/A,#N/A,FALSE,"MBR CIG";#N/A,#N/A,FALSE,"MBR iDEN";#N/A,#N/A,FALSE,"MBR_FWT";#N/A,#N/A,FALSE,"MBR TOTAL";#N/A,#N/A,FALSE,"Headcount PCS";#N/A,#N/A,FALSE,"Headcount CIG";#N/A,#N/A,FALSE,"Headcount iDEN";#N/A,#N/A,FALSE,"Headcount Total";#N/A,#N/A,FALSE,"FAB UN CSG ";#N/A,#N/A,FALSE,"FAB UN PPG";#N/A,#N/A,FALSE,"FAB UN CIG";#N/A,#N/A,FALSE,"FAB UN IDEN";#N/A,#N/A,FALSE,"FAB UN FWT";#N/A,#N/A,FALSE,"CSS MFG";#N/A,#N/A,FALSE,"CSS Distr";#N/A,#N/A,FALSE,"CSG 6-Up Charts";#N/A,#N/A,FALSE,"CIG MFG";#N/A,#N/A,FALSE,"IDEN MFG";#N/A,#N/A,FALSE,"IDEN 6-Up Charts  ";#N/A,#N/A,FALSE,"FWT MFG";#N/A,#N/A,FALSE,"FWT 6-Up Charts ";#N/A,#N/A,FALSE,"PCS Inventory";#N/A,#N/A,FALSE,"CIG Inventory";#N/A,#N/A,FALSE,"IDEN Inventory";#N/A,#N/A,FALSE,"CE JAG Inventory";#N/A,#N/A,FALSE,"Capital Expenditures";#N/A,#N/A,FALSE,"FM CSG";#N/A,#N/A,FALSE,"NSAD ASP CGS";#N/A,#N/A,FALSE,"FM CIG";#N/A,#N/A,FALSE,"NSAD ASP CIG";#N/A,#N/A,FALSE,"FM iDEN";#N/A,#N/A,FALSE,"NSAD IDEN";#N/A,#N/A,FALSE,"PCS Credit";#N/A,#N/A,FALSE,"R&amp;D  Report";#N/A,#N/A,FALSE,"CSG Mrg Analysis";#N/A,#N/A,FALSE,"CIG Mrg Analysis";#N/A,#N/A,FALSE,"IDEN Mrg Analysis"}</definedName>
    <definedName name="wrn.All_Package." localSheetId="20" hidden="1">{#N/A,#N/A,FALSE,"Comments PCS";#N/A,#N/A,FALSE,"Comments CIG";#N/A,#N/A,FALSE,"Comments IDEN";#N/A,#N/A,FALSE,"BS PCS";#N/A,#N/A,FALSE,"BS CIG";#N/A,#N/A,FALSE,"BS IDEN";#N/A,#N/A,FALSE,"BS TOTAL";#N/A,#N/A,FALSE,"P&amp;L PCS";#N/A,#N/A,FALSE,"P&amp;L CIG";#N/A,#N/A,FALSE,"P&amp;L FWT";#N/A,#N/A,FALSE,"P&amp;L IDEN";#N/A,#N/A,FALSE,"P&amp;L TOTAL";#N/A,#N/A,FALSE,"Cash Flow PCS";#N/A,#N/A,FALSE,"Cash Flow CIG";#N/A,#N/A,FALSE,"Cash Flow IDEN";#N/A,#N/A,FALSE,"Cash Flow Total";#N/A,#N/A,FALSE,"MBR PCS";#N/A,#N/A,FALSE,"MBR CIG";#N/A,#N/A,FALSE,"MBR iDEN";#N/A,#N/A,FALSE,"MBR_FWT";#N/A,#N/A,FALSE,"MBR TOTAL";#N/A,#N/A,FALSE,"Headcount PCS";#N/A,#N/A,FALSE,"Headcount CIG";#N/A,#N/A,FALSE,"Headcount iDEN";#N/A,#N/A,FALSE,"Headcount Total";#N/A,#N/A,FALSE,"FAB UN CSG ";#N/A,#N/A,FALSE,"FAB UN PPG";#N/A,#N/A,FALSE,"FAB UN CIG";#N/A,#N/A,FALSE,"FAB UN IDEN";#N/A,#N/A,FALSE,"FAB UN FWT";#N/A,#N/A,FALSE,"CSS MFG";#N/A,#N/A,FALSE,"CSS Distr";#N/A,#N/A,FALSE,"CSG 6-Up Charts";#N/A,#N/A,FALSE,"CIG MFG";#N/A,#N/A,FALSE,"IDEN MFG";#N/A,#N/A,FALSE,"IDEN 6-Up Charts  ";#N/A,#N/A,FALSE,"FWT MFG";#N/A,#N/A,FALSE,"FWT 6-Up Charts ";#N/A,#N/A,FALSE,"PCS Inventory";#N/A,#N/A,FALSE,"CIG Inventory";#N/A,#N/A,FALSE,"IDEN Inventory";#N/A,#N/A,FALSE,"CE JAG Inventory";#N/A,#N/A,FALSE,"Capital Expenditures";#N/A,#N/A,FALSE,"FM CSG";#N/A,#N/A,FALSE,"NSAD ASP CGS";#N/A,#N/A,FALSE,"FM CIG";#N/A,#N/A,FALSE,"NSAD ASP CIG";#N/A,#N/A,FALSE,"FM iDEN";#N/A,#N/A,FALSE,"NSAD IDEN";#N/A,#N/A,FALSE,"PCS Credit";#N/A,#N/A,FALSE,"R&amp;D  Report";#N/A,#N/A,FALSE,"CSG Mrg Analysis";#N/A,#N/A,FALSE,"CIG Mrg Analysis";#N/A,#N/A,FALSE,"IDEN Mrg Analysis"}</definedName>
    <definedName name="wrn.All_Package." hidden="1">{#N/A,#N/A,FALSE,"Comments PCS";#N/A,#N/A,FALSE,"Comments CIG";#N/A,#N/A,FALSE,"Comments IDEN";#N/A,#N/A,FALSE,"BS PCS";#N/A,#N/A,FALSE,"BS CIG";#N/A,#N/A,FALSE,"BS IDEN";#N/A,#N/A,FALSE,"BS TOTAL";#N/A,#N/A,FALSE,"P&amp;L PCS";#N/A,#N/A,FALSE,"P&amp;L CIG";#N/A,#N/A,FALSE,"P&amp;L FWT";#N/A,#N/A,FALSE,"P&amp;L IDEN";#N/A,#N/A,FALSE,"P&amp;L TOTAL";#N/A,#N/A,FALSE,"Cash Flow PCS";#N/A,#N/A,FALSE,"Cash Flow CIG";#N/A,#N/A,FALSE,"Cash Flow IDEN";#N/A,#N/A,FALSE,"Cash Flow Total";#N/A,#N/A,FALSE,"MBR PCS";#N/A,#N/A,FALSE,"MBR CIG";#N/A,#N/A,FALSE,"MBR iDEN";#N/A,#N/A,FALSE,"MBR_FWT";#N/A,#N/A,FALSE,"MBR TOTAL";#N/A,#N/A,FALSE,"Headcount PCS";#N/A,#N/A,FALSE,"Headcount CIG";#N/A,#N/A,FALSE,"Headcount iDEN";#N/A,#N/A,FALSE,"Headcount Total";#N/A,#N/A,FALSE,"FAB UN CSG ";#N/A,#N/A,FALSE,"FAB UN PPG";#N/A,#N/A,FALSE,"FAB UN CIG";#N/A,#N/A,FALSE,"FAB UN IDEN";#N/A,#N/A,FALSE,"FAB UN FWT";#N/A,#N/A,FALSE,"CSS MFG";#N/A,#N/A,FALSE,"CSS Distr";#N/A,#N/A,FALSE,"CSG 6-Up Charts";#N/A,#N/A,FALSE,"CIG MFG";#N/A,#N/A,FALSE,"IDEN MFG";#N/A,#N/A,FALSE,"IDEN 6-Up Charts  ";#N/A,#N/A,FALSE,"FWT MFG";#N/A,#N/A,FALSE,"FWT 6-Up Charts ";#N/A,#N/A,FALSE,"PCS Inventory";#N/A,#N/A,FALSE,"CIG Inventory";#N/A,#N/A,FALSE,"IDEN Inventory";#N/A,#N/A,FALSE,"CE JAG Inventory";#N/A,#N/A,FALSE,"Capital Expenditures";#N/A,#N/A,FALSE,"FM CSG";#N/A,#N/A,FALSE,"NSAD ASP CGS";#N/A,#N/A,FALSE,"FM CIG";#N/A,#N/A,FALSE,"NSAD ASP CIG";#N/A,#N/A,FALSE,"FM iDEN";#N/A,#N/A,FALSE,"NSAD IDEN";#N/A,#N/A,FALSE,"PCS Credit";#N/A,#N/A,FALSE,"R&amp;D  Report";#N/A,#N/A,FALSE,"CSG Mrg Analysis";#N/A,#N/A,FALSE,"CIG Mrg Analysis";#N/A,#N/A,FALSE,"IDEN Mrg Analysis"}</definedName>
    <definedName name="wrn.ALL_PERIODS." localSheetId="12" hidden="1">{"Oct93_Mar94",#N/A,TRUE,"Actuals (Oct 93 - Mar 94)";"Apr94_Sep94",#N/A,TRUE,"Actuals (Apr 94 - Sep 94)";"Oct94_Mar95",#N/A,TRUE,"Actuals (Oct 94 - Mar 95)";"Apr95_Sep95",#N/A,TRUE,"Actual Estimt (Apr 95 - Sep 95)";"Oct95_Mar96",#N/A,TRUE,"Estimates (Oct 95 - Mar 96)"}</definedName>
    <definedName name="wrn.ALL_PERIODS." localSheetId="20" hidden="1">{"Oct93_Mar94",#N/A,TRUE,"Actuals (Oct 93 - Mar 94)";"Apr94_Sep94",#N/A,TRUE,"Actuals (Apr 94 - Sep 94)";"Oct94_Mar95",#N/A,TRUE,"Actuals (Oct 94 - Mar 95)";"Apr95_Sep95",#N/A,TRUE,"Actual Estimt (Apr 95 - Sep 95)";"Oct95_Mar96",#N/A,TRUE,"Estimates (Oct 95 - Mar 96)"}</definedName>
    <definedName name="wrn.ALL_PERIODS." hidden="1">{"Oct93_Mar94",#N/A,TRUE,"Actuals (Oct 93 - Mar 94)";"Apr94_Sep94",#N/A,TRUE,"Actuals (Apr 94 - Sep 94)";"Oct94_Mar95",#N/A,TRUE,"Actuals (Oct 94 - Mar 95)";"Apr95_Sep95",#N/A,TRUE,"Actual Estimt (Apr 95 - Sep 95)";"Oct95_Mar96",#N/A,TRUE,"Estimates (Oct 95 - Mar 96)"}</definedName>
    <definedName name="wrn.Alles." localSheetId="12" hidden="1">{"Alles",#N/A,FALSE,"H A Ü"}</definedName>
    <definedName name="wrn.Alles." localSheetId="20" hidden="1">{"Alles",#N/A,FALSE,"H A Ü"}</definedName>
    <definedName name="wrn.Alles." hidden="1">{"Alles",#N/A,FALSE,"H A Ü"}</definedName>
    <definedName name="wrn.ancg." localSheetId="12" hidden="1">{"summary",#N/A,FALSE,"summary";"liabsumm",#N/A,FALSE,"liabsumm";"gl",#N/A,FALSE,"gl";"gl2",#N/A,FALSE,"gl2";"exp",#N/A,FALSE,"exp";"ancg_amort",#N/A,FALSE,"ancg_amort";"recon",#N/A,FALSE,"recon"}</definedName>
    <definedName name="wrn.ancg." localSheetId="20" hidden="1">{"summary",#N/A,FALSE,"summary";"liabsumm",#N/A,FALSE,"liabsumm";"gl",#N/A,FALSE,"gl";"gl2",#N/A,FALSE,"gl2";"exp",#N/A,FALSE,"exp";"ancg_amort",#N/A,FALSE,"ancg_amort";"recon",#N/A,FALSE,"recon"}</definedName>
    <definedName name="wrn.ancg." hidden="1">{"summary",#N/A,FALSE,"summary";"liabsumm",#N/A,FALSE,"liabsumm";"gl",#N/A,FALSE,"gl";"gl2",#N/A,FALSE,"gl2";"exp",#N/A,FALSE,"exp";"ancg_amort",#N/A,FALSE,"ancg_amort";"recon",#N/A,FALSE,"recon"}</definedName>
    <definedName name="wrn.AnnualRentRoll." localSheetId="12" hidden="1">{"AnnualRentRollPg1",#N/A,FALSE,"RentRoll";"AnnualRentRollPg2",#N/A,FALSE,"RentRoll"}</definedName>
    <definedName name="wrn.AnnualRentRoll." localSheetId="20" hidden="1">{"AnnualRentRollPg1",#N/A,FALSE,"RentRoll";"AnnualRentRollPg2",#N/A,FALSE,"RentRoll"}</definedName>
    <definedName name="wrn.AnnualRentRoll." hidden="1">{"AnnualRentRollPg1",#N/A,FALSE,"RentRoll";"AnnualRentRollPg2",#N/A,FALSE,"RentRoll"}</definedName>
    <definedName name="wrn.APAGE1." localSheetId="12" hidden="1">{"APAGE1",#N/A,FALSE,"JAN95_OU"}</definedName>
    <definedName name="wrn.APAGE1." localSheetId="20" hidden="1">{"APAGE1",#N/A,FALSE,"JAN95_OU"}</definedName>
    <definedName name="wrn.APAGE1." hidden="1">{"APAGE1",#N/A,FALSE,"JAN95_OU"}</definedName>
    <definedName name="wrn.APAGE2." localSheetId="12" hidden="1">{"APAGE2",#N/A,FALSE,"JAN95_OU"}</definedName>
    <definedName name="wrn.APAGE2." localSheetId="20" hidden="1">{"APAGE2",#N/A,FALSE,"JAN95_OU"}</definedName>
    <definedName name="wrn.APAGE2." hidden="1">{"APAGE2",#N/A,FALSE,"JAN95_OU"}</definedName>
    <definedName name="wrn.APAGE3." localSheetId="12" hidden="1">{"APAGE3",#N/A,FALSE,"JAN95_OU"}</definedName>
    <definedName name="wrn.APAGE3." localSheetId="20" hidden="1">{"APAGE3",#N/A,FALSE,"JAN95_OU"}</definedName>
    <definedName name="wrn.APAGE3." hidden="1">{"APAGE3",#N/A,FALSE,"JAN95_OU"}</definedName>
    <definedName name="wrn.Appendix._.for._.Quote." localSheetId="12" hidden="1">{#N/A,#N/A,FALSE,"Process Flowchart";#N/A,#N/A,FALSE,"Financial Assumptions";#N/A,#N/A,FALSE,"Profit &amp; Loss";#N/A,#N/A,FALSE,"DL Summary ";#N/A,#N/A,FALSE,"DL Worksheet";#N/A,#N/A,FALSE,"Indirect Cell";#N/A,#N/A,FALSE,"Capital";#N/A,#N/A,FALSE,"Tooling";#N/A,#N/A,FALSE,"Factory Committed";#N/A,#N/A,FALSE,"New Products";#N/A,#N/A,FALSE,"Process Validation"}</definedName>
    <definedName name="wrn.Appendix._.for._.Quote." localSheetId="20" hidden="1">{#N/A,#N/A,FALSE,"Process Flowchart";#N/A,#N/A,FALSE,"Financial Assumptions";#N/A,#N/A,FALSE,"Profit &amp; Loss";#N/A,#N/A,FALSE,"DL Summary ";#N/A,#N/A,FALSE,"DL Worksheet";#N/A,#N/A,FALSE,"Indirect Cell";#N/A,#N/A,FALSE,"Capital";#N/A,#N/A,FALSE,"Tooling";#N/A,#N/A,FALSE,"Factory Committed";#N/A,#N/A,FALSE,"New Products";#N/A,#N/A,FALSE,"Process Validation"}</definedName>
    <definedName name="wrn.Appendix._.for._.Quote." hidden="1">{#N/A,#N/A,FALSE,"Process Flowchart";#N/A,#N/A,FALSE,"Financial Assumptions";#N/A,#N/A,FALSE,"Profit &amp; Loss";#N/A,#N/A,FALSE,"DL Summary ";#N/A,#N/A,FALSE,"DL Worksheet";#N/A,#N/A,FALSE,"Indirect Cell";#N/A,#N/A,FALSE,"Capital";#N/A,#N/A,FALSE,"Tooling";#N/A,#N/A,FALSE,"Factory Committed";#N/A,#N/A,FALSE,"New Products";#N/A,#N/A,FALSE,"Process Validation"}</definedName>
    <definedName name="wrn.Apr94_Sep95." localSheetId="12" hidden="1">{"Apr95_Sep95",#N/A,FALSE,"Actual Estimt (Apr 95 - Sep 95)"}</definedName>
    <definedName name="wrn.Apr94_Sep95." localSheetId="20" hidden="1">{"Apr95_Sep95",#N/A,FALSE,"Actual Estimt (Apr 95 - Sep 95)"}</definedName>
    <definedName name="wrn.Apr94_Sep95." hidden="1">{"Apr95_Sep95",#N/A,FALSE,"Actual Estimt (Apr 95 - Sep 95)"}</definedName>
    <definedName name="wrn.Apr95_Sep95." localSheetId="12" hidden="1">{"Apr95_Sep95",#N/A,FALSE,"Actual~Estimt (Apr 95 - Sep 95)";"Apr95_Sep95",#N/A,FALSE,#N/A;"Apr95_Sep95",#N/A,FALSE,#N/A;"Apr95_Sep95",#N/A,FALSE,#N/A;"Apr95_Sep95",#N/A,FALSE,#N/A}</definedName>
    <definedName name="wrn.Apr95_Sep95." localSheetId="20" hidden="1">{"Apr95_Sep95",#N/A,FALSE,"Actual~Estimt (Apr 95 - Sep 95)";"Apr95_Sep95",#N/A,FALSE,#N/A;"Apr95_Sep95",#N/A,FALSE,#N/A;"Apr95_Sep95",#N/A,FALSE,#N/A;"Apr95_Sep95",#N/A,FALSE,#N/A}</definedName>
    <definedName name="wrn.Apr95_Sep95." hidden="1">{"Apr95_Sep95",#N/A,FALSE,"Actual~Estimt (Apr 95 - Sep 95)";"Apr95_Sep95",#N/A,FALSE,#N/A;"Apr95_Sep95",#N/A,FALSE,#N/A;"Apr95_Sep95",#N/A,FALSE,#N/A;"Apr95_Sep95",#N/A,FALSE,#N/A}</definedName>
    <definedName name="wrn.AR._.Meeting._.Schedules." localSheetId="12"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wrn.AR._.Meeting._.Schedules." localSheetId="20"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wrn.AR._.Meeting._.Schedules." hidden="1">{#N/A,#N/A,FALSE,"Quarterly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name="wrn.ARK._.JURIS._.FAC._.CALC." localSheetId="12" hidden="1">{"ARK_JURIS_FAC",#N/A,FALSE,"Ark_Fuel&amp;Rev"}</definedName>
    <definedName name="wrn.ARK._.JURIS._.FAC._.CALC." localSheetId="20" hidden="1">{"ARK_JURIS_FAC",#N/A,FALSE,"Ark_Fuel&amp;Rev"}</definedName>
    <definedName name="wrn.ARK._.JURIS._.FAC._.CALC." hidden="1">{"ARK_JURIS_FAC",#N/A,FALSE,"Ark_Fuel&amp;Rev"}</definedName>
    <definedName name="wrn.ARK._.JURIS._.FUEL._.COST." localSheetId="12" hidden="1">{"ARK_JURIS_FUEL",#N/A,FALSE,"Ark_Fuel&amp;Rev"}</definedName>
    <definedName name="wrn.ARK._.JURIS._.FUEL._.COST." localSheetId="20" hidden="1">{"ARK_JURIS_FUEL",#N/A,FALSE,"Ark_Fuel&amp;Rev"}</definedName>
    <definedName name="wrn.ARK._.JURIS._.FUEL._.COST." hidden="1">{"ARK_JURIS_FUEL",#N/A,FALSE,"Ark_Fuel&amp;Rev"}</definedName>
    <definedName name="wrn.Assumptions." localSheetId="12" hidden="1">{"Assumptions",#N/A,FALSE,"Assum"}</definedName>
    <definedName name="wrn.Assumptions." localSheetId="20" hidden="1">{"Assumptions",#N/A,FALSE,"Assum"}</definedName>
    <definedName name="wrn.Assumptions." hidden="1">{"Assumptions",#N/A,FALSE,"Assum"}</definedName>
    <definedName name="wrn.ATOKA._.FAC._.CALC." localSheetId="12" hidden="1">{"ATOKA_FAC",#N/A,FALSE,"Atoka"}</definedName>
    <definedName name="wrn.ATOKA._.FAC._.CALC." localSheetId="20" hidden="1">{"ATOKA_FAC",#N/A,FALSE,"Atoka"}</definedName>
    <definedName name="wrn.ATOKA._.FAC._.CALC." hidden="1">{"ATOKA_FAC",#N/A,FALSE,"Atoka"}</definedName>
    <definedName name="wrn.August._.1._.2003._.Rate._.Change." localSheetId="12"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localSheetId="15"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localSheetId="20"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hidden="1">{"JFJ-1",#N/A,FALSE,"JFJ-1 Deferral Recovery Rate";"JFJ-2",#N/A,FALSE,"JFJ-2 NNC Rates";"JFJ-3",#N/A,FALSE,"JFJ-3 MTC Rate";"JFJ-4",#N/A,FALSE,"JFJ-4 CEP Rate";"JFJ-5",#N/A,FALSE,"JFJ-5 USF Rate";"JFJ-6",#N/A,FALSE,"JFJ-6 CRA Rate";"JFJ-7",#N/A,FALSE,"JFJ-7 2003 Rate Impact Summary";"JFJ-8",#N/A,FALSE,"ACE 25 Year Sales Forecast"}</definedName>
    <definedName name="wrn.Backup._.Corporate." localSheetId="12" hidden="1">{#N/A,#N/A,FALSE,"BACK UP CORPORATE"}</definedName>
    <definedName name="wrn.Backup._.Corporate." localSheetId="20" hidden="1">{#N/A,#N/A,FALSE,"BACK UP CORPORATE"}</definedName>
    <definedName name="wrn.Backup._.Corporate." hidden="1">{#N/A,#N/A,FALSE,"BACK UP CORPORATE"}</definedName>
    <definedName name="wrn.Backup._.Corporate._1" localSheetId="12" hidden="1">{#N/A,#N/A,FALSE,"BACK UP CORPORATE"}</definedName>
    <definedName name="wrn.Backup._.Corporate._1" localSheetId="20" hidden="1">{#N/A,#N/A,FALSE,"BACK UP CORPORATE"}</definedName>
    <definedName name="wrn.Backup._.Corporate._1" hidden="1">{#N/A,#N/A,FALSE,"BACK UP CORPORATE"}</definedName>
    <definedName name="wrn.Backup._.Corporate._2" localSheetId="12" hidden="1">{#N/A,#N/A,FALSE,"BACK UP CORPORATE"}</definedName>
    <definedName name="wrn.Backup._.Corporate._2" localSheetId="20" hidden="1">{#N/A,#N/A,FALSE,"BACK UP CORPORATE"}</definedName>
    <definedName name="wrn.Backup._.Corporate._2" hidden="1">{#N/A,#N/A,FALSE,"BACK UP CORPORATE"}</definedName>
    <definedName name="wrn.Backup._.Corporate._3" localSheetId="12" hidden="1">{#N/A,#N/A,FALSE,"BACK UP CORPORATE"}</definedName>
    <definedName name="wrn.Backup._.Corporate._3" localSheetId="20" hidden="1">{#N/A,#N/A,FALSE,"BACK UP CORPORATE"}</definedName>
    <definedName name="wrn.Backup._.Corporate._3" hidden="1">{#N/A,#N/A,FALSE,"BACK UP CORPORATE"}</definedName>
    <definedName name="wrn.Backup._.Corporate._4" localSheetId="12" hidden="1">{#N/A,#N/A,FALSE,"BACK UP CORPORATE"}</definedName>
    <definedName name="wrn.Backup._.Corporate._4" localSheetId="20" hidden="1">{#N/A,#N/A,FALSE,"BACK UP CORPORATE"}</definedName>
    <definedName name="wrn.Backup._.Corporate._4" hidden="1">{#N/A,#N/A,FALSE,"BACK UP CORPORATE"}</definedName>
    <definedName name="wrn.Backup._.Corporate._5" localSheetId="12" hidden="1">{#N/A,#N/A,FALSE,"BACK UP CORPORATE"}</definedName>
    <definedName name="wrn.Backup._.Corporate._5" localSheetId="20" hidden="1">{#N/A,#N/A,FALSE,"BACK UP CORPORATE"}</definedName>
    <definedName name="wrn.Backup._.Corporate._5" hidden="1">{#N/A,#N/A,FALSE,"BACK UP CORPORATE"}</definedName>
    <definedName name="wrn.Balance._.Sheet._.with._.details." localSheetId="12" hidden="1">{"Balance Sheet",#N/A,FALSE,"Balance";"Balance Sheet Details",#N/A,FALSE,"Balance"}</definedName>
    <definedName name="wrn.Balance._.Sheet._.with._.details." localSheetId="20" hidden="1">{"Balance Sheet",#N/A,FALSE,"Balance";"Balance Sheet Details",#N/A,FALSE,"Balance"}</definedName>
    <definedName name="wrn.Balance._.Sheet._.with._.details." hidden="1">{"Balance Sheet",#N/A,FALSE,"Balance";"Balance Sheet Details",#N/A,FALSE,"Balance"}</definedName>
    <definedName name="wrn.Basic." localSheetId="12" hidden="1">{#N/A,#N/A,FALSE,"O&amp;M by processes";#N/A,#N/A,FALSE,"Elec Act vs Bud";#N/A,#N/A,FALSE,"G&amp;A";#N/A,#N/A,FALSE,"BGS";#N/A,#N/A,FALSE,"Res Cost"}</definedName>
    <definedName name="wrn.Basic." localSheetId="15" hidden="1">{#N/A,#N/A,FALSE,"O&amp;M by processes";#N/A,#N/A,FALSE,"Elec Act vs Bud";#N/A,#N/A,FALSE,"G&amp;A";#N/A,#N/A,FALSE,"BGS";#N/A,#N/A,FALSE,"Res Cost"}</definedName>
    <definedName name="wrn.Basic." localSheetId="20" hidden="1">{#N/A,#N/A,FALSE,"O&amp;M by processes";#N/A,#N/A,FALSE,"Elec Act vs Bud";#N/A,#N/A,FALSE,"G&amp;A";#N/A,#N/A,FALSE,"BGS";#N/A,#N/A,FALSE,"Res Cost"}</definedName>
    <definedName name="wrn.Basic." hidden="1">{#N/A,#N/A,FALSE,"O&amp;M by processes";#N/A,#N/A,FALSE,"Elec Act vs Bud";#N/A,#N/A,FALSE,"G&amp;A";#N/A,#N/A,FALSE,"BGS";#N/A,#N/A,FALSE,"Res Cost"}</definedName>
    <definedName name="wrn.Board._.Forecast." localSheetId="12" hidden="1">{#N/A,#N/A,FALSE,"CONS";#N/A,#N/A,FALSE,"CONS-AN";#N/A,#N/A,FALSE,"CONS-INT";#N/A,#N/A,FALSE,"CONS-LWS";#N/A,#N/A,FALSE,"CONS-AFF";#N/A,#N/A,FALSE,"CONS-LMA";#N/A,#N/A,FALSE,"CONS-LP";#N/A,#N/A,FALSE,"KXAN";#N/A,#N/A,FALSE,"WANE";#N/A,#N/A,FALSE,"WAVY";#N/A,#N/A,FALSE,"WISH";#N/A,#N/A,FALSE,"WIVB";#N/A,#N/A,FALSE,"WLFI";#N/A,#N/A,FALSE,"WNLO";#N/A,#N/A,FALSE,"WOOD";#N/A,#N/A,FALSE,"WTNH";#N/A,#N/A,FALSE,"WWLP";#N/A,#N/A,FALSE,"WAPA";#N/A,#N/A,FALSE,"KNVA";#N/A,#N/A,FALSE,"WCTX";#N/A,#N/A,FALSE,"WOTV";#N/A,#N/A,FALSE,"WVBT";#N/A,#N/A,FALSE,"WXSP";#N/A,#N/A,FALSE,"WAND";#N/A,#N/A,FALSE,"iKXAN";#N/A,#N/A,FALSE,"iWANE";#N/A,#N/A,FALSE,"iWAPA";#N/A,#N/A,FALSE,"iWAVY";#N/A,#N/A,FALSE,"iWISH";#N/A,#N/A,FALSE,"iWIVB";#N/A,#N/A,FALSE,"iWOOD";#N/A,#N/A,FALSE,"iWTNH";#N/A,#N/A,FALSE,"iWWLP";#N/A,#N/A,FALSE,"iWCTX";#N/A,#N/A,FALSE,"WANE-LW";#N/A,#N/A,FALSE,"WAVY-LW";#N/A,#N/A,FALSE,"WISH-LW";#N/A,#N/A,FALSE,"CORP"}</definedName>
    <definedName name="wrn.Board._.Forecast." localSheetId="20" hidden="1">{#N/A,#N/A,FALSE,"CONS";#N/A,#N/A,FALSE,"CONS-AN";#N/A,#N/A,FALSE,"CONS-INT";#N/A,#N/A,FALSE,"CONS-LWS";#N/A,#N/A,FALSE,"CONS-AFF";#N/A,#N/A,FALSE,"CONS-LMA";#N/A,#N/A,FALSE,"CONS-LP";#N/A,#N/A,FALSE,"KXAN";#N/A,#N/A,FALSE,"WANE";#N/A,#N/A,FALSE,"WAVY";#N/A,#N/A,FALSE,"WISH";#N/A,#N/A,FALSE,"WIVB";#N/A,#N/A,FALSE,"WLFI";#N/A,#N/A,FALSE,"WNLO";#N/A,#N/A,FALSE,"WOOD";#N/A,#N/A,FALSE,"WTNH";#N/A,#N/A,FALSE,"WWLP";#N/A,#N/A,FALSE,"WAPA";#N/A,#N/A,FALSE,"KNVA";#N/A,#N/A,FALSE,"WCTX";#N/A,#N/A,FALSE,"WOTV";#N/A,#N/A,FALSE,"WVBT";#N/A,#N/A,FALSE,"WXSP";#N/A,#N/A,FALSE,"WAND";#N/A,#N/A,FALSE,"iKXAN";#N/A,#N/A,FALSE,"iWANE";#N/A,#N/A,FALSE,"iWAPA";#N/A,#N/A,FALSE,"iWAVY";#N/A,#N/A,FALSE,"iWISH";#N/A,#N/A,FALSE,"iWIVB";#N/A,#N/A,FALSE,"iWOOD";#N/A,#N/A,FALSE,"iWTNH";#N/A,#N/A,FALSE,"iWWLP";#N/A,#N/A,FALSE,"iWCTX";#N/A,#N/A,FALSE,"WANE-LW";#N/A,#N/A,FALSE,"WAVY-LW";#N/A,#N/A,FALSE,"WISH-LW";#N/A,#N/A,FALSE,"CORP"}</definedName>
    <definedName name="wrn.Board._.Forecast." hidden="1">{#N/A,#N/A,FALSE,"CONS";#N/A,#N/A,FALSE,"CONS-AN";#N/A,#N/A,FALSE,"CONS-INT";#N/A,#N/A,FALSE,"CONS-LWS";#N/A,#N/A,FALSE,"CONS-AFF";#N/A,#N/A,FALSE,"CONS-LMA";#N/A,#N/A,FALSE,"CONS-LP";#N/A,#N/A,FALSE,"KXAN";#N/A,#N/A,FALSE,"WANE";#N/A,#N/A,FALSE,"WAVY";#N/A,#N/A,FALSE,"WISH";#N/A,#N/A,FALSE,"WIVB";#N/A,#N/A,FALSE,"WLFI";#N/A,#N/A,FALSE,"WNLO";#N/A,#N/A,FALSE,"WOOD";#N/A,#N/A,FALSE,"WTNH";#N/A,#N/A,FALSE,"WWLP";#N/A,#N/A,FALSE,"WAPA";#N/A,#N/A,FALSE,"KNVA";#N/A,#N/A,FALSE,"WCTX";#N/A,#N/A,FALSE,"WOTV";#N/A,#N/A,FALSE,"WVBT";#N/A,#N/A,FALSE,"WXSP";#N/A,#N/A,FALSE,"WAND";#N/A,#N/A,FALSE,"iKXAN";#N/A,#N/A,FALSE,"iWANE";#N/A,#N/A,FALSE,"iWAPA";#N/A,#N/A,FALSE,"iWAVY";#N/A,#N/A,FALSE,"iWISH";#N/A,#N/A,FALSE,"iWIVB";#N/A,#N/A,FALSE,"iWOOD";#N/A,#N/A,FALSE,"iWTNH";#N/A,#N/A,FALSE,"iWWLP";#N/A,#N/A,FALSE,"iWCTX";#N/A,#N/A,FALSE,"WANE-LW";#N/A,#N/A,FALSE,"WAVY-LW";#N/A,#N/A,FALSE,"WISH-LW";#N/A,#N/A,FALSE,"CORP"}</definedName>
    <definedName name="wrn.Business._.Plan." localSheetId="12" hidden="1">{#N/A,#N/A,TRUE,"97 Sales by Quarter (New Order)";#N/A,#N/A,TRUE,"97 BPlan TOC";#N/A,#N/A,TRUE,"Sales by Month";#N/A,#N/A,TRUE,"94-97 Annual Units/ASP/NSAD";#N/A,#N/A,TRUE,"Total DDN P&amp;L";#N/A,#N/A,TRUE,"Total DDN Trend";#N/A,#N/A,TRUE,"Radio Modems P&amp;L";#N/A,#N/A,TRUE,"Radio Modems Trend";#N/A,#N/A,TRUE,"Eagle Datatac PM100D P&amp;L";#N/A,#N/A,TRUE,"Eagle Datatac PM100D Trend";#N/A,#N/A,TRUE,"Eagle CDPD PM100C P&amp;L";#N/A,#N/A,TRUE,"Eagle CDPD PM100C Trend";#N/A,#N/A,TRUE,"Grackle P&amp;L";#N/A,#N/A,TRUE,"Grackle Trend";#N/A,#N/A,TRUE,"Cost Per Unit";#N/A,#N/A,TRUE,"Appendices"}</definedName>
    <definedName name="wrn.Business._.Plan." localSheetId="20" hidden="1">{#N/A,#N/A,TRUE,"97 Sales by Quarter (New Order)";#N/A,#N/A,TRUE,"97 BPlan TOC";#N/A,#N/A,TRUE,"Sales by Month";#N/A,#N/A,TRUE,"94-97 Annual Units/ASP/NSAD";#N/A,#N/A,TRUE,"Total DDN P&amp;L";#N/A,#N/A,TRUE,"Total DDN Trend";#N/A,#N/A,TRUE,"Radio Modems P&amp;L";#N/A,#N/A,TRUE,"Radio Modems Trend";#N/A,#N/A,TRUE,"Eagle Datatac PM100D P&amp;L";#N/A,#N/A,TRUE,"Eagle Datatac PM100D Trend";#N/A,#N/A,TRUE,"Eagle CDPD PM100C P&amp;L";#N/A,#N/A,TRUE,"Eagle CDPD PM100C Trend";#N/A,#N/A,TRUE,"Grackle P&amp;L";#N/A,#N/A,TRUE,"Grackle Trend";#N/A,#N/A,TRUE,"Cost Per Unit";#N/A,#N/A,TRUE,"Appendices"}</definedName>
    <definedName name="wrn.Business._.Plan." hidden="1">{#N/A,#N/A,TRUE,"97 Sales by Quarter (New Order)";#N/A,#N/A,TRUE,"97 BPlan TOC";#N/A,#N/A,TRUE,"Sales by Month";#N/A,#N/A,TRUE,"94-97 Annual Units/ASP/NSAD";#N/A,#N/A,TRUE,"Total DDN P&amp;L";#N/A,#N/A,TRUE,"Total DDN Trend";#N/A,#N/A,TRUE,"Radio Modems P&amp;L";#N/A,#N/A,TRUE,"Radio Modems Trend";#N/A,#N/A,TRUE,"Eagle Datatac PM100D P&amp;L";#N/A,#N/A,TRUE,"Eagle Datatac PM100D Trend";#N/A,#N/A,TRUE,"Eagle CDPD PM100C P&amp;L";#N/A,#N/A,TRUE,"Eagle CDPD PM100C Trend";#N/A,#N/A,TRUE,"Grackle P&amp;L";#N/A,#N/A,TRUE,"Grackle Trend";#N/A,#N/A,TRUE,"Cost Per Unit";#N/A,#N/A,TRUE,"Appendices"}</definedName>
    <definedName name="wrn.BY._.YEAR." localSheetId="12" hidden="1">{#N/A,#N/A,FALSE,"Total";#N/A,#N/A,FALSE,"ASNS";#N/A,#N/A,FALSE,"PNCNS";#N/A,#N/A,FALSE,"DSNS";#N/A,#N/A,FALSE,"TNS"}</definedName>
    <definedName name="wrn.BY._.YEAR." localSheetId="20" hidden="1">{#N/A,#N/A,FALSE,"Total";#N/A,#N/A,FALSE,"ASNS";#N/A,#N/A,FALSE,"PNCNS";#N/A,#N/A,FALSE,"DSNS";#N/A,#N/A,FALSE,"TNS"}</definedName>
    <definedName name="wrn.BY._.YEAR." hidden="1">{#N/A,#N/A,FALSE,"Total";#N/A,#N/A,FALSE,"ASNS";#N/A,#N/A,FALSE,"PNCNS";#N/A,#N/A,FALSE,"DSNS";#N/A,#N/A,FALSE,"TNS"}</definedName>
    <definedName name="wrn.CAAP._.Report.JPG" localSheetId="12" hidden="1">{"Income Budget",#N/A,FALSE,"98 Income";"Running GAAP Budget Income",#N/A,FALSE,"98 Income";"GAAP Actual",#N/A,FALSE,"98 Income";"GAAP Varinance",#N/A,FALSE,"98 Income"}</definedName>
    <definedName name="wrn.CAAP._.Report.JPG" localSheetId="20" hidden="1">{"Income Budget",#N/A,FALSE,"98 Income";"Running GAAP Budget Income",#N/A,FALSE,"98 Income";"GAAP Actual",#N/A,FALSE,"98 Income";"GAAP Varinance",#N/A,FALSE,"98 Income"}</definedName>
    <definedName name="wrn.CAAP._.Report.JPG" hidden="1">{"Income Budget",#N/A,FALSE,"98 Income";"Running GAAP Budget Income",#N/A,FALSE,"98 Income";"GAAP Actual",#N/A,FALSE,"98 Income";"GAAP Varinance",#N/A,FALSE,"98 Income"}</definedName>
    <definedName name="wrn.calcs." localSheetId="12" hidden="1">{"calcs1",#N/A,FALSE,"Calcs";"calcs2",#N/A,FALSE,"Calcs"}</definedName>
    <definedName name="wrn.calcs." localSheetId="20" hidden="1">{"calcs1",#N/A,FALSE,"Calcs";"calcs2",#N/A,FALSE,"Calcs"}</definedName>
    <definedName name="wrn.calcs." hidden="1">{"calcs1",#N/A,FALSE,"Calcs";"calcs2",#N/A,FALSE,"Calcs"}</definedName>
    <definedName name="wrn.CAPITAL._.LEASES." hidden="1">{#N/A,#N/A,FALSE,"NN-1 Capital Leases"}</definedName>
    <definedName name="wrn.CASH." hidden="1">{#N/A,#N/A,FALSE,"A-1 Bank Reconcilation";#N/A,#N/A,FALSE,"A-2 Outstanding Checks";#N/A,#N/A,FALSE,"A-3 Savings Accounts";#N/A,#N/A,FALSE,"A-4 Certificates of Deposit";#N/A,#N/A,FALSE,"A-5 Bank Transfer Schedule"}</definedName>
    <definedName name="wrn.Cash._.Report." localSheetId="12" hidden="1">{"Cash Budget",#N/A,FALSE,"98 Cash";"Running Cash Budget",#N/A,FALSE,"98 Cash";"Actual Cash",#N/A,FALSE,"98 Cash";"Update Cash Budget",#N/A,FALSE,"98 Cash"}</definedName>
    <definedName name="wrn.Cash._.Report." localSheetId="20" hidden="1">{"Cash Budget",#N/A,FALSE,"98 Cash";"Running Cash Budget",#N/A,FALSE,"98 Cash";"Actual Cash",#N/A,FALSE,"98 Cash";"Update Cash Budget",#N/A,FALSE,"98 Cash"}</definedName>
    <definedName name="wrn.Cash._.Report." hidden="1">{"Cash Budget",#N/A,FALSE,"98 Cash";"Running Cash Budget",#N/A,FALSE,"98 Cash";"Actual Cash",#N/A,FALSE,"98 Cash";"Update Cash Budget",#N/A,FALSE,"98 Cash"}</definedName>
    <definedName name="wrn.Cash._.Report.JPG" localSheetId="12" hidden="1">{"Cash Budget",#N/A,FALSE,"98 Cash";"Running Cash Budget",#N/A,FALSE,"98 Cash";"Actual Cash",#N/A,FALSE,"98 Cash";"Update Cash Budget",#N/A,FALSE,"98 Cash"}</definedName>
    <definedName name="wrn.Cash._.Report.JPG" localSheetId="20" hidden="1">{"Cash Budget",#N/A,FALSE,"98 Cash";"Running Cash Budget",#N/A,FALSE,"98 Cash";"Actual Cash",#N/A,FALSE,"98 Cash";"Update Cash Budget",#N/A,FALSE,"98 Cash"}</definedName>
    <definedName name="wrn.Cash._.Report.JPG" hidden="1">{"Cash Budget",#N/A,FALSE,"98 Cash";"Running Cash Budget",#N/A,FALSE,"98 Cash";"Actual Cash",#N/A,FALSE,"98 Cash";"Update Cash Budget",#N/A,FALSE,"98 Cash"}</definedName>
    <definedName name="wrn.CBd750" localSheetId="12" hidden="1">{"CBd750-IP(FAS87)",#N/A,FALSE,"CBd750";"CBd750-Dyn(FAS87)",#N/A,FALSE,"CBd750";"CBd750-IP(G/L)",#N/A,FALSE,"CBd750";"CBd750-Dyn(G/L)",#N/A,FALSE,"CBd750";"CBd750-Both(Amort)",#N/A,FALSE,"CBd750"}</definedName>
    <definedName name="wrn.CBd750" localSheetId="20" hidden="1">{"CBd750-IP(FAS87)",#N/A,FALSE,"CBd750";"CBd750-Dyn(FAS87)",#N/A,FALSE,"CBd750";"CBd750-IP(G/L)",#N/A,FALSE,"CBd750";"CBd750-Dyn(G/L)",#N/A,FALSE,"CBd750";"CBd750-Both(Amort)",#N/A,FALSE,"CBd750"}</definedName>
    <definedName name="wrn.CBd750" hidden="1">{"CBd750-IP(FAS87)",#N/A,FALSE,"CBd750";"CBd750-Dyn(FAS87)",#N/A,FALSE,"CBd750";"CBd750-IP(G/L)",#N/A,FALSE,"CBd750";"CBd750-Dyn(G/L)",#N/A,FALSE,"CBd750";"CBd750-Both(Amort)",#N/A,FALSE,"CBd750"}</definedName>
    <definedName name="wrn.ChartSet." localSheetId="12" hidden="1">{#N/A,#N/A,FALSE,"Elec Deliv";#N/A,#N/A,FALSE,"Atlantic Pie";#N/A,#N/A,FALSE,"Bay Pie";#N/A,#N/A,FALSE,"New Castle Pie";#N/A,#N/A,FALSE,"Transmission Pie"}</definedName>
    <definedName name="wrn.ChartSet." localSheetId="15" hidden="1">{#N/A,#N/A,FALSE,"Elec Deliv";#N/A,#N/A,FALSE,"Atlantic Pie";#N/A,#N/A,FALSE,"Bay Pie";#N/A,#N/A,FALSE,"New Castle Pie";#N/A,#N/A,FALSE,"Transmission Pie"}</definedName>
    <definedName name="wrn.ChartSet." localSheetId="20" hidden="1">{#N/A,#N/A,FALSE,"Elec Deliv";#N/A,#N/A,FALSE,"Atlantic Pie";#N/A,#N/A,FALSE,"Bay Pie";#N/A,#N/A,FALSE,"New Castle Pie";#N/A,#N/A,FALSE,"Transmission Pie"}</definedName>
    <definedName name="wrn.ChartSet." hidden="1">{#N/A,#N/A,FALSE,"Elec Deliv";#N/A,#N/A,FALSE,"Atlantic Pie";#N/A,#N/A,FALSE,"Bay Pie";#N/A,#N/A,FALSE,"New Castle Pie";#N/A,#N/A,FALSE,"Transmission Pie"}</definedName>
    <definedName name="wrn.Chemical._.Summary." localSheetId="12" hidden="1">{"US Chemical Summary",#N/A,FALSE,"USChem";"Foreign Chemical Summary",#N/A,FALSE,"ForChem"}</definedName>
    <definedName name="wrn.Chemical._.Summary." localSheetId="20" hidden="1">{"US Chemical Summary",#N/A,FALSE,"USChem";"Foreign Chemical Summary",#N/A,FALSE,"ForChem"}</definedName>
    <definedName name="wrn.Chemical._.Summary." hidden="1">{"US Chemical Summary",#N/A,FALSE,"USChem";"Foreign Chemical Summary",#N/A,FALSE,"ForChem"}</definedName>
    <definedName name="wrn.CIG."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wrn.CIG."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wrn.CIG."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wrn.CIG._.Back._.up._.Files." localSheetId="12" hidden="1">{#N/A,#N/A,FALSE,"BACK UP CIG"}</definedName>
    <definedName name="wrn.CIG._.Back._.up._.Files." localSheetId="20" hidden="1">{#N/A,#N/A,FALSE,"BACK UP CIG"}</definedName>
    <definedName name="wrn.CIG._.Back._.up._.Files." hidden="1">{#N/A,#N/A,FALSE,"BACK UP CIG"}</definedName>
    <definedName name="wrn.CIG._.Back._.up._.Files._1" localSheetId="12" hidden="1">{#N/A,#N/A,FALSE,"BACK UP CIG"}</definedName>
    <definedName name="wrn.CIG._.Back._.up._.Files._1" localSheetId="20" hidden="1">{#N/A,#N/A,FALSE,"BACK UP CIG"}</definedName>
    <definedName name="wrn.CIG._.Back._.up._.Files._1" hidden="1">{#N/A,#N/A,FALSE,"BACK UP CIG"}</definedName>
    <definedName name="wrn.CIG._.Back._.up._.Files._2" localSheetId="12" hidden="1">{#N/A,#N/A,FALSE,"BACK UP CIG"}</definedName>
    <definedName name="wrn.CIG._.Back._.up._.Files._2" localSheetId="20" hidden="1">{#N/A,#N/A,FALSE,"BACK UP CIG"}</definedName>
    <definedName name="wrn.CIG._.Back._.up._.Files._2" hidden="1">{#N/A,#N/A,FALSE,"BACK UP CIG"}</definedName>
    <definedName name="wrn.CIG._.Back._.up._.Files._3" localSheetId="12" hidden="1">{#N/A,#N/A,FALSE,"BACK UP CIG"}</definedName>
    <definedName name="wrn.CIG._.Back._.up._.Files._3" localSheetId="20" hidden="1">{#N/A,#N/A,FALSE,"BACK UP CIG"}</definedName>
    <definedName name="wrn.CIG._.Back._.up._.Files._3" hidden="1">{#N/A,#N/A,FALSE,"BACK UP CIG"}</definedName>
    <definedName name="wrn.CIG._.Back._.up._.Files._4" localSheetId="12" hidden="1">{#N/A,#N/A,FALSE,"BACK UP CIG"}</definedName>
    <definedName name="wrn.CIG._.Back._.up._.Files._4" localSheetId="20" hidden="1">{#N/A,#N/A,FALSE,"BACK UP CIG"}</definedName>
    <definedName name="wrn.CIG._.Back._.up._.Files._4" hidden="1">{#N/A,#N/A,FALSE,"BACK UP CIG"}</definedName>
    <definedName name="wrn.CIG._.Back._.up._.Files._5" localSheetId="12" hidden="1">{#N/A,#N/A,FALSE,"BACK UP CIG"}</definedName>
    <definedName name="wrn.CIG._.Back._.up._.Files._5" localSheetId="20" hidden="1">{#N/A,#N/A,FALSE,"BACK UP CIG"}</definedName>
    <definedName name="wrn.CIG._.Back._.up._.Files._5" hidden="1">{#N/A,#N/A,FALSE,"BACK UP CIG"}</definedName>
    <definedName name="wrn.CIG._1"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wrn.CIG._1"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wrn.CIG._1"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wrn.CIG._2"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wrn.CIG._2"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wrn.CIG._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wrn.CIG._3"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wrn.CIG._3"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wrn.CIG._3"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wrn.CIG._4"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wrn.CIG._4"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wrn.CIG._4"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wrn.CIG._5"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wrn.CIG._5"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wrn.CIG._5"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wrn.CIPG._.All._.Sheets." localSheetId="12" hidden="1">{#N/A,#N/A,FALSE,"Cover";#N/A,#N/A,FALSE,"Commentary";#N/A,#N/A,FALSE,"key ind";#N/A,#N/A,FALSE,"CIG RSB";#N/A,#N/A,FALSE,"4-up charts p.1";#N/A,#N/A,FALSE,"4-up charts p.2";#N/A,#N/A,FALSE,"Q1 Markets";#N/A,#N/A,FALSE,"Annual Mkts";#N/A,#N/A,FALSE," rate of ? qtr";#N/A,#N/A,FALSE,"Detail Rel rate of ? ";#N/A,#N/A,FALSE,"Q1 Products";#N/A,#N/A,FALSE,"Annual Products";#N/A,#N/A,FALSE,"SMUG";#N/A,#N/A,FALSE,"IDL Budgets";#N/A,#N/A,FALSE,"HC Trend";#N/A,#N/A,FALSE,"Functional HC ";#N/A,#N/A,FALSE,"Capital Expd";#N/A,#N/A,FALSE,"Capital CO";#N/A,#N/A,FALSE,"Inventory"}</definedName>
    <definedName name="wrn.CIPG._.All._.Sheets." localSheetId="20" hidden="1">{#N/A,#N/A,FALSE,"Cover";#N/A,#N/A,FALSE,"Commentary";#N/A,#N/A,FALSE,"key ind";#N/A,#N/A,FALSE,"CIG RSB";#N/A,#N/A,FALSE,"4-up charts p.1";#N/A,#N/A,FALSE,"4-up charts p.2";#N/A,#N/A,FALSE,"Q1 Markets";#N/A,#N/A,FALSE,"Annual Mkts";#N/A,#N/A,FALSE," rate of ? qtr";#N/A,#N/A,FALSE,"Detail Rel rate of ? ";#N/A,#N/A,FALSE,"Q1 Products";#N/A,#N/A,FALSE,"Annual Products";#N/A,#N/A,FALSE,"SMUG";#N/A,#N/A,FALSE,"IDL Budgets";#N/A,#N/A,FALSE,"HC Trend";#N/A,#N/A,FALSE,"Functional HC ";#N/A,#N/A,FALSE,"Capital Expd";#N/A,#N/A,FALSE,"Capital CO";#N/A,#N/A,FALSE,"Inventory"}</definedName>
    <definedName name="wrn.CIPG._.All._.Sheets." hidden="1">{#N/A,#N/A,FALSE,"Cover";#N/A,#N/A,FALSE,"Commentary";#N/A,#N/A,FALSE,"key ind";#N/A,#N/A,FALSE,"CIG RSB";#N/A,#N/A,FALSE,"4-up charts p.1";#N/A,#N/A,FALSE,"4-up charts p.2";#N/A,#N/A,FALSE,"Q1 Markets";#N/A,#N/A,FALSE,"Annual Mkts";#N/A,#N/A,FALSE," rate of ? qtr";#N/A,#N/A,FALSE,"Detail Rel rate of ? ";#N/A,#N/A,FALSE,"Q1 Products";#N/A,#N/A,FALSE,"Annual Products";#N/A,#N/A,FALSE,"SMUG";#N/A,#N/A,FALSE,"IDL Budgets";#N/A,#N/A,FALSE,"HC Trend";#N/A,#N/A,FALSE,"Functional HC ";#N/A,#N/A,FALSE,"Capital Expd";#N/A,#N/A,FALSE,"Capital CO";#N/A,#N/A,FALSE,"Inventory"}</definedName>
    <definedName name="wrn.CIPG._.Black._.and._.White." localSheetId="12" hidden="1">{#N/A,#N/A,FALSE,"Cover";#N/A,#N/A,FALSE,"Commentary";#N/A,#N/A,FALSE,"key ind";#N/A,#N/A,FALSE,"CIG RSB";#N/A,#N/A,FALSE,"Q1 Markets";#N/A,#N/A,FALSE,"Annual Mkts";#N/A,#N/A,FALSE,"Q1 Products";#N/A,#N/A,FALSE,"Annual Products";#N/A,#N/A,FALSE,"SMUG";#N/A,#N/A,FALSE,"IDL Budgets";#N/A,#N/A,FALSE,"HC Trend";#N/A,#N/A,FALSE,"Functional HC ";#N/A,#N/A,FALSE,"Capital Expd";#N/A,#N/A,FALSE,"Capital CO"}</definedName>
    <definedName name="wrn.CIPG._.Black._.and._.White." localSheetId="20" hidden="1">{#N/A,#N/A,FALSE,"Cover";#N/A,#N/A,FALSE,"Commentary";#N/A,#N/A,FALSE,"key ind";#N/A,#N/A,FALSE,"CIG RSB";#N/A,#N/A,FALSE,"Q1 Markets";#N/A,#N/A,FALSE,"Annual Mkts";#N/A,#N/A,FALSE,"Q1 Products";#N/A,#N/A,FALSE,"Annual Products";#N/A,#N/A,FALSE,"SMUG";#N/A,#N/A,FALSE,"IDL Budgets";#N/A,#N/A,FALSE,"HC Trend";#N/A,#N/A,FALSE,"Functional HC ";#N/A,#N/A,FALSE,"Capital Expd";#N/A,#N/A,FALSE,"Capital CO"}</definedName>
    <definedName name="wrn.CIPG._.Black._.and._.White." hidden="1">{#N/A,#N/A,FALSE,"Cover";#N/A,#N/A,FALSE,"Commentary";#N/A,#N/A,FALSE,"key ind";#N/A,#N/A,FALSE,"CIG RSB";#N/A,#N/A,FALSE,"Q1 Markets";#N/A,#N/A,FALSE,"Annual Mkts";#N/A,#N/A,FALSE,"Q1 Products";#N/A,#N/A,FALSE,"Annual Products";#N/A,#N/A,FALSE,"SMUG";#N/A,#N/A,FALSE,"IDL Budgets";#N/A,#N/A,FALSE,"HC Trend";#N/A,#N/A,FALSE,"Functional HC ";#N/A,#N/A,FALSE,"Capital Expd";#N/A,#N/A,FALSE,"Capital CO"}</definedName>
    <definedName name="wrn.CIPG._.Color._.Charts." localSheetId="12" hidden="1">{#N/A,#N/A,FALSE,"4-up charts p.1";#N/A,#N/A,FALSE,"4-up charts p.2";#N/A,#N/A,FALSE," rate of ? qtr";#N/A,#N/A,FALSE,"Detail Rel rate of ? ";#N/A,#N/A,FALSE,"Inventory"}</definedName>
    <definedName name="wrn.CIPG._.Color._.Charts." localSheetId="20" hidden="1">{#N/A,#N/A,FALSE,"4-up charts p.1";#N/A,#N/A,FALSE,"4-up charts p.2";#N/A,#N/A,FALSE," rate of ? qtr";#N/A,#N/A,FALSE,"Detail Rel rate of ? ";#N/A,#N/A,FALSE,"Inventory"}</definedName>
    <definedName name="wrn.CIPG._.Color._.Charts." hidden="1">{#N/A,#N/A,FALSE,"4-up charts p.1";#N/A,#N/A,FALSE,"4-up charts p.2";#N/A,#N/A,FALSE," rate of ? qtr";#N/A,#N/A,FALSE,"Detail Rel rate of ? ";#N/A,#N/A,FALSE,"Inventory"}</definedName>
    <definedName name="wrn.ClientReport." localSheetId="12" hidden="1">{"Summary",#N/A,FALSE,"Summary";"Liabsumm",#N/A,FALSE,"Liabsumm";"Assets",#N/A,FALSE,"Assets";"GL",#N/A,FALSE,"GL";"GL2",#N/A,FALSE,"GL2";"amort",#N/A,FALSE,"amort";"Recon",#N/A,FALSE,"Recon";"FAS1321",#N/A,FALSE,"FAS1321";"FAS1322",#N/A,FALSE,"FAS1322"}</definedName>
    <definedName name="wrn.ClientReport." localSheetId="20" hidden="1">{"Summary",#N/A,FALSE,"Summary";"Liabsumm",#N/A,FALSE,"Liabsumm";"Assets",#N/A,FALSE,"Assets";"GL",#N/A,FALSE,"GL";"GL2",#N/A,FALSE,"GL2";"amort",#N/A,FALSE,"amort";"Recon",#N/A,FALSE,"Recon";"FAS1321",#N/A,FALSE,"FAS1321";"FAS1322",#N/A,FALSE,"FAS1322"}</definedName>
    <definedName name="wrn.ClientReport." hidden="1">{"Summary",#N/A,FALSE,"Summary";"Liabsumm",#N/A,FALSE,"Liabsumm";"Assets",#N/A,FALSE,"Assets";"GL",#N/A,FALSE,"GL";"GL2",#N/A,FALSE,"GL2";"amort",#N/A,FALSE,"amort";"Recon",#N/A,FALSE,"Recon";"FAS1321",#N/A,FALSE,"FAS1321";"FAS1322",#N/A,FALSE,"FAS1322"}</definedName>
    <definedName name="wrn.company." localSheetId="12" hidden="1">{"Earnings",#N/A,FALSE,"Earnings";"BalanceSheet",#N/A,FALSE,"BalanceSheet";"Change in Cash",#N/A,FALSE,"CashFlow";"normalengs",#N/A,FALSE,"NormalEngs";"US EP Profit and PerBbl",#N/A,FALSE,"US E&amp;P";"Canada EP Profit and PerBbl",#N/A,FALSE,"Canada E&amp;P";"Eur EP Price and Vol Detail",#N/A,FALSE,"Eur E&amp;P";"Other EP Price and Vol Detail",#N/A,FALSE,"Other Foreign E&amp;P";"RM Earnings",#N/A,FALSE,"R&amp;M ";"US Chemical Earnings",#N/A,FALSE,"Chemical";"CAPEX and Exploration",#N/A,FALSE,"CAPEX Sum";#N/A,#N/A,FALSE,"Assumptions"}</definedName>
    <definedName name="wrn.company." localSheetId="20" hidden="1">{"Earnings",#N/A,FALSE,"Earnings";"BalanceSheet",#N/A,FALSE,"BalanceSheet";"Change in Cash",#N/A,FALSE,"CashFlow";"normalengs",#N/A,FALSE,"NormalEngs";"US EP Profit and PerBbl",#N/A,FALSE,"US E&amp;P";"Canada EP Profit and PerBbl",#N/A,FALSE,"Canada E&amp;P";"Eur EP Price and Vol Detail",#N/A,FALSE,"Eur E&amp;P";"Other EP Price and Vol Detail",#N/A,FALSE,"Other Foreign E&amp;P";"RM Earnings",#N/A,FALSE,"R&amp;M ";"US Chemical Earnings",#N/A,FALSE,"Chemical";"CAPEX and Exploration",#N/A,FALSE,"CAPEX Sum";#N/A,#N/A,FALSE,"Assumptions"}</definedName>
    <definedName name="wrn.company." hidden="1">{"Earnings",#N/A,FALSE,"Earnings";"BalanceSheet",#N/A,FALSE,"BalanceSheet";"Change in Cash",#N/A,FALSE,"CashFlow";"normalengs",#N/A,FALSE,"NormalEngs";"US EP Profit and PerBbl",#N/A,FALSE,"US E&amp;P";"Canada EP Profit and PerBbl",#N/A,FALSE,"Canada E&amp;P";"Eur EP Price and Vol Detail",#N/A,FALSE,"Eur E&amp;P";"Other EP Price and Vol Detail",#N/A,FALSE,"Other Foreign E&amp;P";"RM Earnings",#N/A,FALSE,"R&amp;M ";"US Chemical Earnings",#N/A,FALSE,"Chemical";"CAPEX and Exploration",#N/A,FALSE,"CAPEX Sum";#N/A,#N/A,FALSE,"Assumptions"}</definedName>
    <definedName name="wrn.Complete._.Review." localSheetId="12" hidden="1">{#N/A,#N/A,FALSE,"Occ and Rate";#N/A,#N/A,FALSE,"PF Input";#N/A,#N/A,FALSE,"Capital Input";#N/A,#N/A,FALSE,"Proforma Five Yr";#N/A,#N/A,FALSE,"Calculations";#N/A,#N/A,FALSE,"Transaction Summary-DTW"}</definedName>
    <definedName name="wrn.Complete._.Review." localSheetId="20" hidden="1">{#N/A,#N/A,FALSE,"Occ and Rate";#N/A,#N/A,FALSE,"PF Input";#N/A,#N/A,FALSE,"Capital Input";#N/A,#N/A,FALSE,"Proforma Five Yr";#N/A,#N/A,FALSE,"Calculations";#N/A,#N/A,FALSE,"Transaction Summary-DTW"}</definedName>
    <definedName name="wrn.Complete._.Review." hidden="1">{#N/A,#N/A,FALSE,"Occ and Rate";#N/A,#N/A,FALSE,"PF Input";#N/A,#N/A,FALSE,"Capital Input";#N/A,#N/A,FALSE,"Proforma Five Yr";#N/A,#N/A,FALSE,"Calculations";#N/A,#N/A,FALSE,"Transaction Summary-DTW"}</definedName>
    <definedName name="wrn.Complete_Package." localSheetId="12" hidden="1">{#N/A,#N/A,FALSE,"Cover";#N/A,#N/A,FALSE,"Comments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name="wrn.Complete_Package." localSheetId="20" hidden="1">{#N/A,#N/A,FALSE,"Cover";#N/A,#N/A,FALSE,"Comments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name="wrn.Complete_Package." hidden="1">{#N/A,#N/A,FALSE,"Cover";#N/A,#N/A,FALSE,"Comments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name="wrn.Component._.Analy." localSheetId="12"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 localSheetId="20"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 hidden="1">{#N/A,#N/A,FALSE,"Results";#N/A,#N/A,FALSE,"Input Data";#N/A,#N/A,FALSE,"Generation Calculation";#N/A,#N/A,FALSE,"Unit Heat Rate Calculation";#N/A,#N/A,FALSE,"BEFF.XLS";#N/A,#N/A,FALSE,"TURBEFF.XLS";#N/A,#N/A,FALSE,"Final FWH Extraction Flow";#N/A,#N/A,FALSE,"Condenser Performance";#N/A,#N/A,FALSE,"Stage Pressure Correction"}</definedName>
    <definedName name="wrn.Condenser._.Summary." localSheetId="12" hidden="1">{#N/A,#N/A,FALSE,"SUMMARY";#N/A,#N/A,FALSE,"INPUTDATA";#N/A,#N/A,FALSE,"Condenser Performance"}</definedName>
    <definedName name="wrn.Condenser._.Summary." localSheetId="20" hidden="1">{#N/A,#N/A,FALSE,"SUMMARY";#N/A,#N/A,FALSE,"INPUTDATA";#N/A,#N/A,FALSE,"Condenser Performance"}</definedName>
    <definedName name="wrn.Condenser._.Summary." hidden="1">{#N/A,#N/A,FALSE,"SUMMARY";#N/A,#N/A,FALSE,"INPUTDATA";#N/A,#N/A,FALSE,"Condenser Performance"}</definedName>
    <definedName name="wrn.CONOCO._.FAC." localSheetId="12" hidden="1">{"CONOCO_FAC",#N/A,FALSE,"Conoco FAC"}</definedName>
    <definedName name="wrn.CONOCO._.FAC." localSheetId="20" hidden="1">{"CONOCO_FAC",#N/A,FALSE,"Conoco FAC"}</definedName>
    <definedName name="wrn.CONOCO._.FAC." hidden="1">{"CONOCO_FAC",#N/A,FALSE,"Conoco FAC"}</definedName>
    <definedName name="wrn.COST." localSheetId="12" hidden="1">{#N/A,#N/A,FALSE,"T COST";#N/A,#N/A,FALSE,"COST_FH"}</definedName>
    <definedName name="wrn.COST." localSheetId="20" hidden="1">{#N/A,#N/A,FALSE,"T COST";#N/A,#N/A,FALSE,"COST_FH"}</definedName>
    <definedName name="wrn.COST." hidden="1">{#N/A,#N/A,FALSE,"T COST";#N/A,#N/A,FALSE,"COST_FH"}</definedName>
    <definedName name="wrn.Cover_financials." localSheetId="12" hidden="1">{"Factsheet",#N/A,FALSE,"Fact";"Earnings",#N/A,FALSE,"Earnings";"BalanceSheet",#N/A,FALSE,"BalanceSheet";"Change in Cash",#N/A,FALSE,"CashFlow"}</definedName>
    <definedName name="wrn.Cover_financials." localSheetId="20" hidden="1">{"Factsheet",#N/A,FALSE,"Fact";"Earnings",#N/A,FALSE,"Earnings";"BalanceSheet",#N/A,FALSE,"BalanceSheet";"Change in Cash",#N/A,FALSE,"CashFlow"}</definedName>
    <definedName name="wrn.Cover_financials." hidden="1">{"Factsheet",#N/A,FALSE,"Fact";"Earnings",#N/A,FALSE,"Earnings";"BalanceSheet",#N/A,FALSE,"BalanceSheet";"Change in Cash",#N/A,FALSE,"CashFlow"}</definedName>
    <definedName name="wrn.CURRENT." hidden="1">{#N/A,#N/A,FALSE,"CURRENT"}</definedName>
    <definedName name="wrn.cwip." localSheetId="12" hidden="1">{"CWIP2",#N/A,FALSE,"CWIP";"CWIP3",#N/A,FALSE,"CWIP"}</definedName>
    <definedName name="wrn.cwip." localSheetId="20" hidden="1">{"CWIP2",#N/A,FALSE,"CWIP";"CWIP3",#N/A,FALSE,"CWIP"}</definedName>
    <definedName name="wrn.cwip." hidden="1">{"CWIP2",#N/A,FALSE,"CWIP";"CWIP3",#N/A,FALSE,"CWIP"}</definedName>
    <definedName name="wrn.cwipa" localSheetId="12" hidden="1">{"CWIP2",#N/A,FALSE,"CWIP";"CWIP3",#N/A,FALSE,"CWIP"}</definedName>
    <definedName name="wrn.cwipa" localSheetId="20" hidden="1">{"CWIP2",#N/A,FALSE,"CWIP";"CWIP3",#N/A,FALSE,"CWIP"}</definedName>
    <definedName name="wrn.cwipa" hidden="1">{"CWIP2",#N/A,FALSE,"CWIP";"CWIP3",#N/A,FALSE,"CWIP"}</definedName>
    <definedName name="wrn.daily." hidden="1">{"daily",#N/A,FALSE,"Daily"}</definedName>
    <definedName name="wrn.Data._.dump." localSheetId="12" hidden="1">{"Input Data",#N/A,FALSE,"Input";"Income and Cash Flow",#N/A,FALSE,"Calculations"}</definedName>
    <definedName name="wrn.Data._.dump." localSheetId="15" hidden="1">{"Input Data",#N/A,FALSE,"Input";"Income and Cash Flow",#N/A,FALSE,"Calculations"}</definedName>
    <definedName name="wrn.Data._.dump." localSheetId="20" hidden="1">{"Input Data",#N/A,FALSE,"Input";"Income and Cash Flow",#N/A,FALSE,"Calculations"}</definedName>
    <definedName name="wrn.Data._.dump." hidden="1">{"Input Data",#N/A,FALSE,"Input";"Income and Cash Flow",#N/A,FALSE,"Calculations"}</definedName>
    <definedName name="wrn.Deferral._.Forecast." localSheetId="12" hidden="1">{"Summary Deferral Forecast",#N/A,FALSE,"Deferral Forecast";"BGS Deferral Forecast",#N/A,FALSE,"BGS Deferral";"NNC Deferral Forecast",#N/A,FALSE,"NNC Deferral";"MTCDeferralForecast",#N/A,FALSE,"MTC Deferral";"SBC Deferral Forecast",#N/A,FALSE,"SBC Deferral"}</definedName>
    <definedName name="wrn.Deferral._.Forecast." localSheetId="15" hidden="1">{"Summary Deferral Forecast",#N/A,FALSE,"Deferral Forecast";"BGS Deferral Forecast",#N/A,FALSE,"BGS Deferral";"NNC Deferral Forecast",#N/A,FALSE,"NNC Deferral";"MTCDeferralForecast",#N/A,FALSE,"MTC Deferral";"SBC Deferral Forecast",#N/A,FALSE,"SBC Deferral"}</definedName>
    <definedName name="wrn.Deferral._.Forecast." localSheetId="20" hidden="1">{"Summary Deferral Forecast",#N/A,FALSE,"Deferral Forecast";"BGS Deferral Forecast",#N/A,FALSE,"BGS Deferral";"NNC Deferral Forecast",#N/A,FALSE,"NNC Deferral";"MTCDeferralForecast",#N/A,FALSE,"MTC Deferral";"SBC Deferral Forecast",#N/A,FALSE,"SBC Deferral"}</definedName>
    <definedName name="wrn.Deferral._.Forecast." hidden="1">{"Summary Deferral Forecast",#N/A,FALSE,"Deferral Forecast";"BGS Deferral Forecast",#N/A,FALSE,"BGS Deferral";"NNC Deferral Forecast",#N/A,FALSE,"NNC Deferral";"MTCDeferralForecast",#N/A,FALSE,"MTC Deferral";"SBC Deferral Forecast",#N/A,FALSE,"SBC Deferral"}</definedName>
    <definedName name="wrn.Detail._.Support._.and._.Summary." localSheetId="12" hidden="1">{"Alloc Book Depr and Tax Depr",#N/A,FALSE,"OBO DEF TAX";"Ssh Ms Clo to PIS in Cur Mo",#N/A,FALSE,"OBO DEF TAX";"FPSC Book Depreciation",#N/A,FALSE,"OBO DEF TAX";"Ferc Book Depreciation",#N/A,FALSE,"OBO DEF TAX";"OBO Deferred Tax Sum",#N/A,FALSE,"OBO DEF TAX";"Tax Depr Tables",#N/A,FALSE,"OBO DEF TAX"}</definedName>
    <definedName name="wrn.Detail._.Support._.and._.Summary." localSheetId="20" hidden="1">{"Alloc Book Depr and Tax Depr",#N/A,FALSE,"OBO DEF TAX";"Ssh Ms Clo to PIS in Cur Mo",#N/A,FALSE,"OBO DEF TAX";"FPSC Book Depreciation",#N/A,FALSE,"OBO DEF TAX";"Ferc Book Depreciation",#N/A,FALSE,"OBO DEF TAX";"OBO Deferred Tax Sum",#N/A,FALSE,"OBO DEF TAX";"Tax Depr Tables",#N/A,FALSE,"OBO DEF TAX"}</definedName>
    <definedName name="wrn.Detail._.Support._.and._.Summary." hidden="1">{"Alloc Book Depr and Tax Depr",#N/A,FALSE,"OBO DEF TAX";"Ssh Ms Clo to PIS in Cur Mo",#N/A,FALSE,"OBO DEF TAX";"FPSC Book Depreciation",#N/A,FALSE,"OBO DEF TAX";"Ferc Book Depreciation",#N/A,FALSE,"OBO DEF TAX";"OBO Deferred Tax Sum",#N/A,FALSE,"OBO DEF TAX";"Tax Depr Tables",#N/A,FALSE,"OBO DEF TAX"}</definedName>
    <definedName name="wrn.Earn._.Model._.with._.Detail." localSheetId="12" hidden="1">{"Earnings_Summary",#N/A,FALSE,"Earnings Model";"Earnings EP Detail",#N/A,FALSE,"Earnings Model";"Earnings RM Detail",#N/A,FALSE,"Earnings Model"}</definedName>
    <definedName name="wrn.Earn._.Model._.with._.Detail." localSheetId="20" hidden="1">{"Earnings_Summary",#N/A,FALSE,"Earnings Model";"Earnings EP Detail",#N/A,FALSE,"Earnings Model";"Earnings RM Detail",#N/A,FALSE,"Earnings Model"}</definedName>
    <definedName name="wrn.Earn._.Model._.with._.Detail." hidden="1">{"Earnings_Summary",#N/A,FALSE,"Earnings Model";"Earnings EP Detail",#N/A,FALSE,"Earnings Model";"Earnings RM Detail",#N/A,FALSE,"Earnings Model"}</definedName>
    <definedName name="wrn.EARNINGS._.RELEASE." localSheetId="12" hidden="1">{#N/A,#N/A,FALSE,"Earnings release"}</definedName>
    <definedName name="wrn.EARNINGS._.RELEASE." localSheetId="20" hidden="1">{#N/A,#N/A,FALSE,"Earnings release"}</definedName>
    <definedName name="wrn.EARNINGS._.RELEASE." hidden="1">{#N/A,#N/A,FALSE,"Earnings release"}</definedName>
    <definedName name="wrn.Earnings._.Test." localSheetId="12" hidden="1">{"Schedule 7",#N/A,FALSE,"Earnings Test Adjustments";"Schedule 8",#N/A,FALSE,"Rate Base Adjustments";"Schedule 8a",#N/A,FALSE,"SterlingStip";"Schedule 9",#N/A,FALSE,"Rate Base Adjustments";"Schedule 10",#N/A,FALSE,"Future Use Earnings";"Schedule 11",#N/A,FALSE,"Rate Base Adjustments";"Schedule 13",#N/A,FALSE,"Deferred Taxes";"Schedule 14",#N/A,FALSE,"Rate Base Adjustments";"Schedule 18",#N/A,FALSE,"Rate Base Adjustments";"Schedule 19",#N/A,FALSE,"PSCredit Fees";"Schedule 20",#N/A,FALSE,"Dues";"Schedule 21",#N/A,FALSE,"A&amp;G Adjustments";"Schedule 22",#N/A,FALSE,"A&amp;G Adjustments";"Schedule 23",#N/A,FALSE,"A&amp;G Adjustments";"Schedule 24",#N/A,FALSE,"Deprec. &amp; Amort. Exp";"Schedule 25",#N/A,FALSE,"TOTI";"Schedule 27",#N/A,FALSE,"AFDC"}</definedName>
    <definedName name="wrn.Earnings._.Test." localSheetId="20" hidden="1">{"Schedule 7",#N/A,FALSE,"Earnings Test Adjustments";"Schedule 8",#N/A,FALSE,"Rate Base Adjustments";"Schedule 8a",#N/A,FALSE,"SterlingStip";"Schedule 9",#N/A,FALSE,"Rate Base Adjustments";"Schedule 10",#N/A,FALSE,"Future Use Earnings";"Schedule 11",#N/A,FALSE,"Rate Base Adjustments";"Schedule 13",#N/A,FALSE,"Deferred Taxes";"Schedule 14",#N/A,FALSE,"Rate Base Adjustments";"Schedule 18",#N/A,FALSE,"Rate Base Adjustments";"Schedule 19",#N/A,FALSE,"PSCredit Fees";"Schedule 20",#N/A,FALSE,"Dues";"Schedule 21",#N/A,FALSE,"A&amp;G Adjustments";"Schedule 22",#N/A,FALSE,"A&amp;G Adjustments";"Schedule 23",#N/A,FALSE,"A&amp;G Adjustments";"Schedule 24",#N/A,FALSE,"Deprec. &amp; Amort. Exp";"Schedule 25",#N/A,FALSE,"TOTI";"Schedule 27",#N/A,FALSE,"AFDC"}</definedName>
    <definedName name="wrn.Earnings._.Test." hidden="1">{"Schedule 7",#N/A,FALSE,"Earnings Test Adjustments";"Schedule 8",#N/A,FALSE,"Rate Base Adjustments";"Schedule 8a",#N/A,FALSE,"SterlingStip";"Schedule 9",#N/A,FALSE,"Rate Base Adjustments";"Schedule 10",#N/A,FALSE,"Future Use Earnings";"Schedule 11",#N/A,FALSE,"Rate Base Adjustments";"Schedule 13",#N/A,FALSE,"Deferred Taxes";"Schedule 14",#N/A,FALSE,"Rate Base Adjustments";"Schedule 18",#N/A,FALSE,"Rate Base Adjustments";"Schedule 19",#N/A,FALSE,"PSCredit Fees";"Schedule 20",#N/A,FALSE,"Dues";"Schedule 21",#N/A,FALSE,"A&amp;G Adjustments";"Schedule 22",#N/A,FALSE,"A&amp;G Adjustments";"Schedule 23",#N/A,FALSE,"A&amp;G Adjustments";"Schedule 24",#N/A,FALSE,"Deprec. &amp; Amort. Exp";"Schedule 25",#N/A,FALSE,"TOTI";"Schedule 27",#N/A,FALSE,"AFDC"}</definedName>
    <definedName name="wrn.EFRT." localSheetId="12" hidden="1">{"EFRT Pg 1",#N/A,FALSE,"EFRT (2)";"EFRT Pg 2",#N/A,FALSE,"EFRT (2)"}</definedName>
    <definedName name="wrn.EFRT." localSheetId="20" hidden="1">{"EFRT Pg 1",#N/A,FALSE,"EFRT (2)";"EFRT Pg 2",#N/A,FALSE,"EFRT (2)"}</definedName>
    <definedName name="wrn.EFRT." hidden="1">{"EFRT Pg 1",#N/A,FALSE,"EFRT (2)";"EFRT Pg 2",#N/A,FALSE,"EFRT (2)"}</definedName>
    <definedName name="wrn.Engr._.Summary." localSheetId="12" hidden="1">{#N/A,#N/A,FALSE,"INPUTDATA";#N/A,#N/A,FALSE,"SUMMARY";#N/A,#N/A,FALSE,"CTAREP";#N/A,#N/A,FALSE,"CTBREP";#N/A,#N/A,FALSE,"TURBEFF";#N/A,#N/A,FALSE,"Condenser Performance"}</definedName>
    <definedName name="wrn.Engr._.Summary." localSheetId="20" hidden="1">{#N/A,#N/A,FALSE,"INPUTDATA";#N/A,#N/A,FALSE,"SUMMARY";#N/A,#N/A,FALSE,"CTAREP";#N/A,#N/A,FALSE,"CTBREP";#N/A,#N/A,FALSE,"TURBEFF";#N/A,#N/A,FALSE,"Condenser Performance"}</definedName>
    <definedName name="wrn.Engr._.Summary." hidden="1">{#N/A,#N/A,FALSE,"INPUTDATA";#N/A,#N/A,FALSE,"SUMMARY";#N/A,#N/A,FALSE,"CTAREP";#N/A,#N/A,FALSE,"CTBREP";#N/A,#N/A,FALSE,"TURBEFF";#N/A,#N/A,FALSE,"Condenser Performance"}</definedName>
    <definedName name="wrn.eoy." localSheetId="12" hidden="1">{"p1_0650",#N/A,FALSE,"disc1_0650";"p3_0650",#N/A,FALSE,"disc2_0650";"p1_0700",#N/A,FALSE,"disc1_0700";"p3_0700",#N/A,FALSE,"disc2_0700";"p1_0725",#N/A,FALSE,"disc1_0725";"p3_0725",#N/A,FALSE,"disc2_0725";"p2_0650",#N/A,FALSE,"pna1_0650";"p4_0650",#N/A,FALSE,"pna2_0650";"p2_0700",#N/A,FALSE,"pna1_0700";"p4_0700",#N/A,FALSE,"pna2_0700";"p2_0725",#N/A,FALSE,"pna1_0725";"p4_0725",#N/A,FALSE,"pna2_0725";"p5_0700",#N/A,FALSE,"apbo_plan_ANC_0700";"p6_0700",#N/A,FALSE,"apbo_plan_pppi_0700";"p5_0725",#N/A,FALSE,"apbo_plan_ANC_0725";"p6_0725",#N/A,FALSE,"apbo_plan_pppi_0725";"p5_0650",#N/A,FALSE,"apbo_plan_ANC_0650";"p6_0650",#N/A,FALSE,"apbo_plan_pppi_0650"}</definedName>
    <definedName name="wrn.eoy." localSheetId="20" hidden="1">{"p1_0650",#N/A,FALSE,"disc1_0650";"p3_0650",#N/A,FALSE,"disc2_0650";"p1_0700",#N/A,FALSE,"disc1_0700";"p3_0700",#N/A,FALSE,"disc2_0700";"p1_0725",#N/A,FALSE,"disc1_0725";"p3_0725",#N/A,FALSE,"disc2_0725";"p2_0650",#N/A,FALSE,"pna1_0650";"p4_0650",#N/A,FALSE,"pna2_0650";"p2_0700",#N/A,FALSE,"pna1_0700";"p4_0700",#N/A,FALSE,"pna2_0700";"p2_0725",#N/A,FALSE,"pna1_0725";"p4_0725",#N/A,FALSE,"pna2_0725";"p5_0700",#N/A,FALSE,"apbo_plan_ANC_0700";"p6_0700",#N/A,FALSE,"apbo_plan_pppi_0700";"p5_0725",#N/A,FALSE,"apbo_plan_ANC_0725";"p6_0725",#N/A,FALSE,"apbo_plan_pppi_0725";"p5_0650",#N/A,FALSE,"apbo_plan_ANC_0650";"p6_0650",#N/A,FALSE,"apbo_plan_pppi_0650"}</definedName>
    <definedName name="wrn.eoy." hidden="1">{"p1_0650",#N/A,FALSE,"disc1_0650";"p3_0650",#N/A,FALSE,"disc2_0650";"p1_0700",#N/A,FALSE,"disc1_0700";"p3_0700",#N/A,FALSE,"disc2_0700";"p1_0725",#N/A,FALSE,"disc1_0725";"p3_0725",#N/A,FALSE,"disc2_0725";"p2_0650",#N/A,FALSE,"pna1_0650";"p4_0650",#N/A,FALSE,"pna2_0650";"p2_0700",#N/A,FALSE,"pna1_0700";"p4_0700",#N/A,FALSE,"pna2_0700";"p2_0725",#N/A,FALSE,"pna1_0725";"p4_0725",#N/A,FALSE,"pna2_0725";"p5_0700",#N/A,FALSE,"apbo_plan_ANC_0700";"p6_0700",#N/A,FALSE,"apbo_plan_pppi_0700";"p5_0725",#N/A,FALSE,"apbo_plan_ANC_0725";"p6_0725",#N/A,FALSE,"apbo_plan_pppi_0725";"p5_0650",#N/A,FALSE,"apbo_plan_ANC_0650";"p6_0650",#N/A,FALSE,"apbo_plan_pppi_0650"}</definedName>
    <definedName name="wrn.eoy_disc." localSheetId="12" hidden="1">{"pna_disc_p1",#N/A,FALSE,"pna_disc_p1";"apbo_plan",#N/A,FALSE,"apbo_plan";"anc_disc_p1",#N/A,FALSE,"anc_disc_p1";"anc_disc_p2",#N/A,FALSE,"anc_disc_p2";"pna_disc_p2",#N/A,FALSE,"pna_disc_p2"}</definedName>
    <definedName name="wrn.eoy_disc." localSheetId="20" hidden="1">{"pna_disc_p1",#N/A,FALSE,"pna_disc_p1";"apbo_plan",#N/A,FALSE,"apbo_plan";"anc_disc_p1",#N/A,FALSE,"anc_disc_p1";"anc_disc_p2",#N/A,FALSE,"anc_disc_p2";"pna_disc_p2",#N/A,FALSE,"pna_disc_p2"}</definedName>
    <definedName name="wrn.eoy_disc." hidden="1">{"pna_disc_p1",#N/A,FALSE,"pna_disc_p1";"apbo_plan",#N/A,FALSE,"apbo_plan";"anc_disc_p1",#N/A,FALSE,"anc_disc_p1";"anc_disc_p2",#N/A,FALSE,"anc_disc_p2";"pna_disc_p2",#N/A,FALSE,"pna_disc_p2"}</definedName>
    <definedName name="wrn.EOY_Disc2" localSheetId="12" hidden="1">{"F132_1_6.50",#N/A,FALSE,"FAS132_7.25%";"F132_AML_6.50",#N/A,FALSE,"FAS132_7.25%";"F132_2_6.50",#N/A,FALSE,"FAS132_7.25%";"F132_AML_7.25",#N/A,FALSE,"FAS132_7.25%";"F132_2_7.25",#N/A,FALSE,"FAS132_7.25%";"F132_1_7.25",#N/A,FALSE,"FAS132_7.25%";"F132_AML_7.00",#N/A,FALSE,"FAS132_7.25%";"F132_2_7.00",#N/A,FALSE,"FAS132_7.25%";"F132_1_7.00",#N/A,FALSE,"FAS132_7.25%"}</definedName>
    <definedName name="wrn.EOY_Disc2" localSheetId="20" hidden="1">{"F132_1_6.50",#N/A,FALSE,"FAS132_7.25%";"F132_AML_6.50",#N/A,FALSE,"FAS132_7.25%";"F132_2_6.50",#N/A,FALSE,"FAS132_7.25%";"F132_AML_7.25",#N/A,FALSE,"FAS132_7.25%";"F132_2_7.25",#N/A,FALSE,"FAS132_7.25%";"F132_1_7.25",#N/A,FALSE,"FAS132_7.25%";"F132_AML_7.00",#N/A,FALSE,"FAS132_7.25%";"F132_2_7.00",#N/A,FALSE,"FAS132_7.25%";"F132_1_7.00",#N/A,FALSE,"FAS132_7.25%"}</definedName>
    <definedName name="wrn.EOY_Disc2" hidden="1">{"F132_1_6.50",#N/A,FALSE,"FAS132_7.25%";"F132_AML_6.50",#N/A,FALSE,"FAS132_7.25%";"F132_2_6.50",#N/A,FALSE,"FAS132_7.25%";"F132_AML_7.25",#N/A,FALSE,"FAS132_7.25%";"F132_2_7.25",#N/A,FALSE,"FAS132_7.25%";"F132_1_7.25",#N/A,FALSE,"FAS132_7.25%";"F132_AML_7.00",#N/A,FALSE,"FAS132_7.25%";"F132_2_7.00",#N/A,FALSE,"FAS132_7.25%";"F132_1_7.00",#N/A,FALSE,"FAS132_7.25%"}</definedName>
    <definedName name="wrn.eoypages." localSheetId="12" hidden="1">{"AR4",#N/A,FALSE,"act_liab_anc";"AR5",#N/A,FALSE,"act_liab_anc";"AR8",#N/A,FALSE,"act_liab_pppi";"AR9",#N/A,FALSE,"act_liab_pppi";"AR6",#N/A,FALSE,"inact_liab_anc";"AR7",#N/A,FALSE,"inact_liab_anc";"AR11",#N/A,FALSE,"inact_liab_pppi";"AR10",#N/A,FALSE,"inact_liab_pppi";"AR12",#N/A,FALSE,"risk_liab"}</definedName>
    <definedName name="wrn.eoypages." localSheetId="20" hidden="1">{"AR4",#N/A,FALSE,"act_liab_anc";"AR5",#N/A,FALSE,"act_liab_anc";"AR8",#N/A,FALSE,"act_liab_pppi";"AR9",#N/A,FALSE,"act_liab_pppi";"AR6",#N/A,FALSE,"inact_liab_anc";"AR7",#N/A,FALSE,"inact_liab_anc";"AR11",#N/A,FALSE,"inact_liab_pppi";"AR10",#N/A,FALSE,"inact_liab_pppi";"AR12",#N/A,FALSE,"risk_liab"}</definedName>
    <definedName name="wrn.eoypages." hidden="1">{"AR4",#N/A,FALSE,"act_liab_anc";"AR5",#N/A,FALSE,"act_liab_anc";"AR8",#N/A,FALSE,"act_liab_pppi";"AR9",#N/A,FALSE,"act_liab_pppi";"AR6",#N/A,FALSE,"inact_liab_anc";"AR7",#N/A,FALSE,"inact_liab_anc";"AR11",#N/A,FALSE,"inact_liab_pppi";"AR10",#N/A,FALSE,"inact_liab_pppi";"AR12",#N/A,FALSE,"risk_liab"}</definedName>
    <definedName name="wrn.EP._.DCF._.Valuation._.by._.Segment." localSheetId="12" hidden="1">{"US EP DCF Valuation",#N/A,FALSE,"USE&amp;P ";"Can EP DCF Valuation",#N/A,FALSE,"Can E&amp;P";"Eur EP DCF Valuation",#N/A,FALSE,"Eur E&amp;P";"ASPAC EP DCF Valuation",#N/A,FALSE,"Asia-Pac E&amp;P";"NonCon EP DCF Valuation",#N/A,FALSE,"Non-Con E&amp;P"}</definedName>
    <definedName name="wrn.EP._.DCF._.Valuation._.by._.Segment." localSheetId="20" hidden="1">{"US EP DCF Valuation",#N/A,FALSE,"USE&amp;P ";"Can EP DCF Valuation",#N/A,FALSE,"Can E&amp;P";"Eur EP DCF Valuation",#N/A,FALSE,"Eur E&amp;P";"ASPAC EP DCF Valuation",#N/A,FALSE,"Asia-Pac E&amp;P";"NonCon EP DCF Valuation",#N/A,FALSE,"Non-Con E&amp;P"}</definedName>
    <definedName name="wrn.EP._.DCF._.Valuation._.by._.Segment." hidden="1">{"US EP DCF Valuation",#N/A,FALSE,"USE&amp;P ";"Can EP DCF Valuation",#N/A,FALSE,"Can E&amp;P";"Eur EP DCF Valuation",#N/A,FALSE,"Eur E&amp;P";"ASPAC EP DCF Valuation",#N/A,FALSE,"Asia-Pac E&amp;P";"NonCon EP DCF Valuation",#N/A,FALSE,"Non-Con E&amp;P"}</definedName>
    <definedName name="wrn.ep._.details." localSheetId="12" hidden="1">{"us ep earnings",#N/A,FALSE,"US E&amp;P";"us ep price vol detail",#N/A,FALSE,"US E&amp;P";"fareast ep earnings",#N/A,FALSE,"Far East E&amp;P";"fareast ep price vol detail",#N/A,FALSE,"Far East E&amp;P";"other EP earnings",#N/A,FALSE,"Other E&amp;P";"other EP price vol detail",#N/A,FALSE,"Other E&amp;P"}</definedName>
    <definedName name="wrn.ep._.details." localSheetId="20" hidden="1">{"us ep earnings",#N/A,FALSE,"US E&amp;P";"us ep price vol detail",#N/A,FALSE,"US E&amp;P";"fareast ep earnings",#N/A,FALSE,"Far East E&amp;P";"fareast ep price vol detail",#N/A,FALSE,"Far East E&amp;P";"other EP earnings",#N/A,FALSE,"Other E&amp;P";"other EP price vol detail",#N/A,FALSE,"Other E&amp;P"}</definedName>
    <definedName name="wrn.ep._.details." hidden="1">{"us ep earnings",#N/A,FALSE,"US E&amp;P";"us ep price vol detail",#N/A,FALSE,"US E&amp;P";"fareast ep earnings",#N/A,FALSE,"Far East E&amp;P";"fareast ep price vol detail",#N/A,FALSE,"Far East E&amp;P";"other EP earnings",#N/A,FALSE,"Other E&amp;P";"other EP price vol detail",#N/A,FALSE,"Other E&amp;P"}</definedName>
    <definedName name="wrn.EP._.Earns._.Detail._.by._.Segment." localSheetId="12" hidden="1">{"US EP Earn and Prof Analysis",#N/A,FALSE,"US E&amp;P ";"Can EP Earn and Prof Analysis",#N/A,FALSE,"Can E&amp;P";"Eur EP Earn and Prof Analysis",#N/A,FALSE,"Eur E&amp;P";"ASPAC EP Earn and Prof Analysis",#N/A,FALSE,"Asia-Pac E&amp;P";"NonCon EP Earn Prof Analysis",#N/A,FALSE,"Non-Con E&amp;P";"OG Production Sum",#N/A,FALSE,"E&amp;P Summary"}</definedName>
    <definedName name="wrn.EP._.Earns._.Detail._.by._.Segment." localSheetId="20" hidden="1">{"US EP Earn and Prof Analysis",#N/A,FALSE,"US E&amp;P ";"Can EP Earn and Prof Analysis",#N/A,FALSE,"Can E&amp;P";"Eur EP Earn and Prof Analysis",#N/A,FALSE,"Eur E&amp;P";"ASPAC EP Earn and Prof Analysis",#N/A,FALSE,"Asia-Pac E&amp;P";"NonCon EP Earn Prof Analysis",#N/A,FALSE,"Non-Con E&amp;P";"OG Production Sum",#N/A,FALSE,"E&amp;P Summary"}</definedName>
    <definedName name="wrn.EP._.Earns._.Detail._.by._.Segment." hidden="1">{"US EP Earn and Prof Analysis",#N/A,FALSE,"US E&amp;P ";"Can EP Earn and Prof Analysis",#N/A,FALSE,"Can E&amp;P";"Eur EP Earn and Prof Analysis",#N/A,FALSE,"Eur E&amp;P";"ASPAC EP Earn and Prof Analysis",#N/A,FALSE,"Asia-Pac E&amp;P";"NonCon EP Earn Prof Analysis",#N/A,FALSE,"Non-Con E&amp;P";"OG Production Sum",#N/A,FALSE,"E&amp;P Summary"}</definedName>
    <definedName name="wrn.ERI2._.AIMR." localSheetId="12" hidden="1">{#N/A,#N/A,FALSE,"NA_Roll";#N/A,#N/A,FALSE,"NAV_recon";#N/A,#N/A,FALSE,"NII";#N/A,#N/A,FALSE,"Contrbtns";#N/A,#N/A,FALSE,"Distrbtns";#N/A,#N/A,FALSE,"QWAE";#N/A,#N/A,FALSE,"AWAE";#N/A,#N/A,FALSE,"Rtrns_bf_fees";#N/A,#N/A,FALSE,"Rtrns_aft_fees";#N/A,#N/A,FALSE,"Inc_bfr_fees";#N/A,#N/A,FALSE,"ERI-II Summary";#N/A,#N/A,FALSE,"ERI-II Fees"}</definedName>
    <definedName name="wrn.ERI2._.AIMR." localSheetId="20" hidden="1">{#N/A,#N/A,FALSE,"NA_Roll";#N/A,#N/A,FALSE,"NAV_recon";#N/A,#N/A,FALSE,"NII";#N/A,#N/A,FALSE,"Contrbtns";#N/A,#N/A,FALSE,"Distrbtns";#N/A,#N/A,FALSE,"QWAE";#N/A,#N/A,FALSE,"AWAE";#N/A,#N/A,FALSE,"Rtrns_bf_fees";#N/A,#N/A,FALSE,"Rtrns_aft_fees";#N/A,#N/A,FALSE,"Inc_bfr_fees";#N/A,#N/A,FALSE,"ERI-II Summary";#N/A,#N/A,FALSE,"ERI-II Fees"}</definedName>
    <definedName name="wrn.ERI2._.AIMR." hidden="1">{#N/A,#N/A,FALSE,"NA_Roll";#N/A,#N/A,FALSE,"NAV_recon";#N/A,#N/A,FALSE,"NII";#N/A,#N/A,FALSE,"Contrbtns";#N/A,#N/A,FALSE,"Distrbtns";#N/A,#N/A,FALSE,"QWAE";#N/A,#N/A,FALSE,"AWAE";#N/A,#N/A,FALSE,"Rtrns_bf_fees";#N/A,#N/A,FALSE,"Rtrns_aft_fees";#N/A,#N/A,FALSE,"Inc_bfr_fees";#N/A,#N/A,FALSE,"ERI-II Summary";#N/A,#N/A,FALSE,"ERI-II Fees"}</definedName>
    <definedName name="wrn.Estimated._.Tax._.Annualized._.Method." localSheetId="12" hidden="1">{#N/A,#N/A,FALSE,"Summary";#N/A,#N/A,FALSE,"Adj to Option C";#N/A,#N/A,FALSE,"Dividend Analysis";#N/A,#N/A,FALSE,"Reserve Analysis";#N/A,#N/A,FALSE,"Depreciation";#N/A,#N/A,FALSE,"Other Tax Adj"}</definedName>
    <definedName name="wrn.Estimated._.Tax._.Annualized._.Method." localSheetId="20" hidden="1">{#N/A,#N/A,FALSE,"Summary";#N/A,#N/A,FALSE,"Adj to Option C";#N/A,#N/A,FALSE,"Dividend Analysis";#N/A,#N/A,FALSE,"Reserve Analysis";#N/A,#N/A,FALSE,"Depreciation";#N/A,#N/A,FALSE,"Other Tax Adj"}</definedName>
    <definedName name="wrn.Estimated._.Tax._.Annualized._.Method." hidden="1">{#N/A,#N/A,FALSE,"Summary";#N/A,#N/A,FALSE,"Adj to Option C";#N/A,#N/A,FALSE,"Dividend Analysis";#N/A,#N/A,FALSE,"Reserve Analysis";#N/A,#N/A,FALSE,"Depreciation";#N/A,#N/A,FALSE,"Other Tax Adj"}</definedName>
    <definedName name="wrn.ET._.Schedules." localSheetId="12" hidden="1">{"ET Schedule 7",#N/A,FALSE,"Plant Adjustments";"ET Schedule 9",#N/A,FALSE,"SterlingStip";"ET Schedule 10",#N/A,FALSE,"Plant Adjustments";"ET Schedule 13",#N/A,FALSE,"Plant Adjustments";"ET Schedule 16",#N/A,FALSE,"DeferredTaxes"}</definedName>
    <definedName name="wrn.ET._.Schedules." localSheetId="20" hidden="1">{"ET Schedule 7",#N/A,FALSE,"Plant Adjustments";"ET Schedule 9",#N/A,FALSE,"SterlingStip";"ET Schedule 10",#N/A,FALSE,"Plant Adjustments";"ET Schedule 13",#N/A,FALSE,"Plant Adjustments";"ET Schedule 16",#N/A,FALSE,"DeferredTaxes"}</definedName>
    <definedName name="wrn.ET._.Schedules." hidden="1">{"ET Schedule 7",#N/A,FALSE,"Plant Adjustments";"ET Schedule 9",#N/A,FALSE,"SterlingStip";"ET Schedule 10",#N/A,FALSE,"Plant Adjustments";"ET Schedule 13",#N/A,FALSE,"Plant Adjustments";"ET Schedule 16",#N/A,FALSE,"DeferredTaxes"}</definedName>
    <definedName name="wrn.Exec._.Summary." localSheetId="12" hidden="1">{#N/A,#N/A,FALSE,"INPUTDATA";#N/A,#N/A,FALSE,"SUMMARY"}</definedName>
    <definedName name="wrn.Exec._.Summary." localSheetId="20" hidden="1">{#N/A,#N/A,FALSE,"INPUTDATA";#N/A,#N/A,FALSE,"SUMMARY"}</definedName>
    <definedName name="wrn.Exec._.Summary." hidden="1">{#N/A,#N/A,FALSE,"INPUTDATA";#N/A,#N/A,FALSE,"SUMMARY"}</definedName>
    <definedName name="wrn.Exec1._.Summary" localSheetId="12" hidden="1">{#N/A,#N/A,FALSE,"INPUTDATA";#N/A,#N/A,FALSE,"SUMMARY"}</definedName>
    <definedName name="wrn.Exec1._.Summary" localSheetId="20" hidden="1">{#N/A,#N/A,FALSE,"INPUTDATA";#N/A,#N/A,FALSE,"SUMMARY"}</definedName>
    <definedName name="wrn.Exec1._.Summary" hidden="1">{#N/A,#N/A,FALSE,"INPUTDATA";#N/A,#N/A,FALSE,"SUMMARY"}</definedName>
    <definedName name="wrn.ExitAndSalesAssumptions." localSheetId="12" hidden="1">{#N/A,#N/A,FALSE,"ExitStrategy"}</definedName>
    <definedName name="wrn.ExitAndSalesAssumptions." localSheetId="20" hidden="1">{#N/A,#N/A,FALSE,"ExitStrategy"}</definedName>
    <definedName name="wrn.ExitAndSalesAssumptions." hidden="1">{#N/A,#N/A,FALSE,"ExitStrategy"}</definedName>
    <definedName name="wrn.EXPENSES." hidden="1">{#N/A,#N/A,FALSE,"0400-1 Professional Services";#N/A,#N/A,FALSE,"0400-2 Taxes &amp; Licenses";#N/A,#N/A,FALSE,"0400-3 Repairs &amp; Maint.";#N/A,#N/A,FALSE,"0400-4 Officers Salaries";#N/A,#N/A,FALSE,"0400-5 Officers' Life Insurance";#N/A,#N/A,FALSE,"0400-6 Payroll Test";#N/A,#N/A,FALSE,"0400-7 Donations"}</definedName>
    <definedName name="wrn.FAC._.SUMMARY." localSheetId="12" hidden="1">{"FAC_SUMMARY",#N/A,FALSE,"Summaries"}</definedName>
    <definedName name="wrn.FAC._.SUMMARY." localSheetId="20" hidden="1">{"FAC_SUMMARY",#N/A,FALSE,"Summaries"}</definedName>
    <definedName name="wrn.FAC._.SUMMARY." hidden="1">{"FAC_SUMMARY",#N/A,FALSE,"Summaries"}</definedName>
    <definedName name="wrn.Falcons._.Divisions." localSheetId="12" hidden="1">{#N/A,#N/A,TRUE,"Fiber_Optic_Cable_Input ";#N/A,#N/A,TRUE,"Specialty_Fiber_Devices_Input";#N/A,#N/A,TRUE,"Optical_Fiber_Apparatus_Input"}</definedName>
    <definedName name="wrn.Falcons._.Divisions." localSheetId="20" hidden="1">{#N/A,#N/A,TRUE,"Fiber_Optic_Cable_Input ";#N/A,#N/A,TRUE,"Specialty_Fiber_Devices_Input";#N/A,#N/A,TRUE,"Optical_Fiber_Apparatus_Input"}</definedName>
    <definedName name="wrn.Falcons._.Divisions." hidden="1">{#N/A,#N/A,TRUE,"Fiber_Optic_Cable_Input ";#N/A,#N/A,TRUE,"Specialty_Fiber_Devices_Input";#N/A,#N/A,TRUE,"Optical_Fiber_Apparatus_Input"}</definedName>
    <definedName name="wrn.Falcons._.Standalone." localSheetId="12" hidden="1">{#N/A,#N/A,TRUE,"Falcons_Standalone";#N/A,#N/A,TRUE,"Target_Input";#N/A,#N/A,TRUE,"Target_Calendarized"}</definedName>
    <definedName name="wrn.Falcons._.Standalone." localSheetId="20" hidden="1">{#N/A,#N/A,TRUE,"Falcons_Standalone";#N/A,#N/A,TRUE,"Target_Input";#N/A,#N/A,TRUE,"Target_Calendarized"}</definedName>
    <definedName name="wrn.Falcons._.Standalone." hidden="1">{#N/A,#N/A,TRUE,"Falcons_Standalone";#N/A,#N/A,TRUE,"Target_Input";#N/A,#N/A,TRUE,"Target_Calendarized"}</definedName>
    <definedName name="wrn.FAS132." localSheetId="12" hidden="1">{"Disc_part1",#N/A,FALSE,"FAS132";"Disc_part2",#N/A,FALSE,"FAS132"}</definedName>
    <definedName name="wrn.FAS132." localSheetId="20" hidden="1">{"Disc_part1",#N/A,FALSE,"FAS132";"Disc_part2",#N/A,FALSE,"FAS132"}</definedName>
    <definedName name="wrn.FAS132." hidden="1">{"Disc_part1",#N/A,FALSE,"FAS132";"Disc_part2",#N/A,FALSE,"FAS132"}</definedName>
    <definedName name="wrn.Fas132.2" localSheetId="12" hidden="1">{"Disc_part1",#N/A,FALSE,"FAS132";"Disc_part2",#N/A,FALSE,"FAS132"}</definedName>
    <definedName name="wrn.Fas132.2" localSheetId="20" hidden="1">{"Disc_part1",#N/A,FALSE,"FAS132";"Disc_part2",#N/A,FALSE,"FAS132"}</definedName>
    <definedName name="wrn.Fas132.2" hidden="1">{"Disc_part1",#N/A,FALSE,"FAS132";"Disc_part2",#N/A,FALSE,"FAS132"}</definedName>
    <definedName name="wrn.FCB." localSheetId="12" hidden="1">{"FCB_ALL",#N/A,FALSE,"FCB"}</definedName>
    <definedName name="wrn.FCB." localSheetId="20" hidden="1">{"FCB_ALL",#N/A,FALSE,"FCB"}</definedName>
    <definedName name="wrn.FCB." hidden="1">{"FCB_ALL",#N/A,FALSE,"FCB"}</definedName>
    <definedName name="wrn.fcb2" localSheetId="12" hidden="1">{"FCB_ALL",#N/A,FALSE,"FCB"}</definedName>
    <definedName name="wrn.fcb2" localSheetId="20" hidden="1">{"FCB_ALL",#N/A,FALSE,"FCB"}</definedName>
    <definedName name="wrn.fcb2" hidden="1">{"FCB_ALL",#N/A,FALSE,"FCB"}</definedName>
    <definedName name="wrn.FERC._.FAC._.CALC." localSheetId="12" hidden="1">{"FERC_FAC",#N/A,FALSE,"FERC_Fuel&amp;Rev"}</definedName>
    <definedName name="wrn.FERC._.FAC._.CALC." localSheetId="20" hidden="1">{"FERC_FAC",#N/A,FALSE,"FERC_Fuel&amp;Rev"}</definedName>
    <definedName name="wrn.FERC._.FAC._.CALC." hidden="1">{"FERC_FAC",#N/A,FALSE,"FERC_Fuel&amp;Rev"}</definedName>
    <definedName name="wrn.FERC._.WEATHER._.and._.JURIS._.FUEL." localSheetId="12" hidden="1">{"FERC_WEATHER_AND_FUEL",#N/A,FALSE,"FERC_Fuel&amp;Rev"}</definedName>
    <definedName name="wrn.FERC._.WEATHER._.and._.JURIS._.FUEL." localSheetId="20" hidden="1">{"FERC_WEATHER_AND_FUEL",#N/A,FALSE,"FERC_Fuel&amp;Rev"}</definedName>
    <definedName name="wrn.FERC._.WEATHER._.and._.JURIS._.FUEL." hidden="1">{"FERC_WEATHER_AND_FUEL",#N/A,FALSE,"FERC_Fuel&amp;Rev"}</definedName>
    <definedName name="wrn.Filing." localSheetId="12"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localSheetId="15"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localSheetId="20"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nal._.Copies." localSheetId="12" hidden="1">{"PPPI FAS87",#N/A,FALSE,"PPPI";"GroupA",#N/A,FALSE,"GroupA";"GroupB",#N/A,FALSE,"GroupB";"GainLoss",#N/A,FALSE,"GainLoss1"}</definedName>
    <definedName name="wrn.Final._.Copies." localSheetId="20" hidden="1">{"PPPI FAS87",#N/A,FALSE,"PPPI";"GroupA",#N/A,FALSE,"GroupA";"GroupB",#N/A,FALSE,"GroupB";"GainLoss",#N/A,FALSE,"GainLoss1"}</definedName>
    <definedName name="wrn.Final._.Copies." hidden="1">{"PPPI FAS87",#N/A,FALSE,"PPPI";"GroupA",#N/A,FALSE,"GroupA";"GroupB",#N/A,FALSE,"GroupB";"GainLoss",#N/A,FALSE,"GainLoss1"}</definedName>
    <definedName name="wrn.FinalCopies." localSheetId="12" hidden="1">{"FinalAll-Dyn",#N/A,TRUE,"Total";"FinalPens-Dyn",#N/A,TRUE,"Pensions";"FinalOPEB-Dyn",#N/A,TRUE,"OPEB";"FinalAllRound-Dyn",#N/A,TRUE,"Total";"FinalAll-IP",#N/A,TRUE,"Total";"FinalPens-IP",#N/A,TRUE,"Pensions";"FinalAllRound-IP",#N/A,TRUE,"Total"}</definedName>
    <definedName name="wrn.FinalCopies." localSheetId="20" hidden="1">{"FinalAll-Dyn",#N/A,TRUE,"Total";"FinalPens-Dyn",#N/A,TRUE,"Pensions";"FinalOPEB-Dyn",#N/A,TRUE,"OPEB";"FinalAllRound-Dyn",#N/A,TRUE,"Total";"FinalAll-IP",#N/A,TRUE,"Total";"FinalPens-IP",#N/A,TRUE,"Pensions";"FinalAllRound-IP",#N/A,TRUE,"Total"}</definedName>
    <definedName name="wrn.FinalCopies." hidden="1">{"FinalAll-Dyn",#N/A,TRUE,"Total";"FinalPens-Dyn",#N/A,TRUE,"Pensions";"FinalOPEB-Dyn",#N/A,TRUE,"OPEB";"FinalAllRound-Dyn",#N/A,TRUE,"Total";"FinalAll-IP",#N/A,TRUE,"Total";"FinalPens-IP",#N/A,TRUE,"Pensions";"FinalAllRound-IP",#N/A,TRUE,"Total"}</definedName>
    <definedName name="wrn.Financials." localSheetId="12" hidden="1">{"Earnings",#N/A,FALSE,"Earnings";"BalanceSheet",#N/A,FALSE,"BalanceSheet";"Change in Cash",#N/A,FALSE,"CashFlow";"normalengs",#N/A,FALSE,"NormalEngs";"upstream normal per Bbl",#N/A,FALSE,"NormEngUp";"CAPEXsum",#N/A,FALSE,"CAPEX Sum"}</definedName>
    <definedName name="wrn.Financials." localSheetId="20" hidden="1">{"Earnings",#N/A,FALSE,"Earnings";"BalanceSheet",#N/A,FALSE,"BalanceSheet";"Change in Cash",#N/A,FALSE,"CashFlow";"normalengs",#N/A,FALSE,"NormalEngs";"upstream normal per Bbl",#N/A,FALSE,"NormEngUp";"CAPEXsum",#N/A,FALSE,"CAPEX Sum"}</definedName>
    <definedName name="wrn.Financials." hidden="1">{"Earnings",#N/A,FALSE,"Earnings";"BalanceSheet",#N/A,FALSE,"BalanceSheet";"Change in Cash",#N/A,FALSE,"CashFlow";"normalengs",#N/A,FALSE,"NormalEngs";"upstream normal per Bbl",#N/A,FALSE,"NormEngUp";"CAPEXsum",#N/A,FALSE,"CAPEX Sum"}</definedName>
    <definedName name="wrn.FOC._.Detail." localSheetId="12" hidden="1">{#N/A,#N/A,TRUE,"FOC_Product_Assumptions"}</definedName>
    <definedName name="wrn.FOC._.Detail." localSheetId="20" hidden="1">{#N/A,#N/A,TRUE,"FOC_Product_Assumptions"}</definedName>
    <definedName name="wrn.FOC._.Detail." hidden="1">{#N/A,#N/A,TRUE,"FOC_Product_Assumptions"}</definedName>
    <definedName name="wrn.For._.filling._.out._.assessments." localSheetId="12" hidden="1">{"Print Empty Template",#N/A,FALSE,"Input"}</definedName>
    <definedName name="wrn.For._.filling._.out._.assessments." localSheetId="15" hidden="1">{"Print Empty Template",#N/A,FALSE,"Input"}</definedName>
    <definedName name="wrn.For._.filling._.out._.assessments." localSheetId="20" hidden="1">{"Print Empty Template",#N/A,FALSE,"Input"}</definedName>
    <definedName name="wrn.For._.filling._.out._.assessments." hidden="1">{"Print Empty Template",#N/A,FALSE,"Input"}</definedName>
    <definedName name="wrn.For._.IR." localSheetId="12" hidden="1">{"Earnings",#N/A,TRUE,"Earnings";"qtr for IR",#N/A,TRUE,"Quarters";"balancesheet",#N/A,TRUE,"BalanceSheet";"change in cash",#N/A,TRUE,"CashFlow";"oil and gas earnings",#N/A,TRUE,"Oil and Gas Results";"price and vol detail",#N/A,TRUE,"Oil and Gas Results";"capexsum",#N/A,TRUE,"CAPEX Sum"}</definedName>
    <definedName name="wrn.For._.IR." localSheetId="20" hidden="1">{"Earnings",#N/A,TRUE,"Earnings";"qtr for IR",#N/A,TRUE,"Quarters";"balancesheet",#N/A,TRUE,"BalanceSheet";"change in cash",#N/A,TRUE,"CashFlow";"oil and gas earnings",#N/A,TRUE,"Oil and Gas Results";"price and vol detail",#N/A,TRUE,"Oil and Gas Results";"capexsum",#N/A,TRUE,"CAPEX Sum"}</definedName>
    <definedName name="wrn.For._.IR." hidden="1">{"Earnings",#N/A,TRUE,"Earnings";"qtr for IR",#N/A,TRUE,"Quarters";"balancesheet",#N/A,TRUE,"BalanceSheet";"change in cash",#N/A,TRUE,"CashFlow";"oil and gas earnings",#N/A,TRUE,"Oil and Gas Results";"price and vol detail",#N/A,TRUE,"Oil and Gas Results";"capexsum",#N/A,TRUE,"CAPEX Sum"}</definedName>
    <definedName name="wrn.for._.IR._.review." localSheetId="12" hidden="1">{"Earnings",#N/A,FALSE,"Earnings";"BalanceSheet",#N/A,FALSE,"BalanceSheet";"ChangeinCash",#N/A,FALSE,"CashFlow";"IR Production Sum",#N/A,FALSE,"E&amp;P Summary";"IR EPCost Sum",#N/A,FALSE,"E&amp;P Summary"}</definedName>
    <definedName name="wrn.for._.IR._.review." localSheetId="20" hidden="1">{"Earnings",#N/A,FALSE,"Earnings";"BalanceSheet",#N/A,FALSE,"BalanceSheet";"ChangeinCash",#N/A,FALSE,"CashFlow";"IR Production Sum",#N/A,FALSE,"E&amp;P Summary";"IR EPCost Sum",#N/A,FALSE,"E&amp;P Summary"}</definedName>
    <definedName name="wrn.for._.IR._.review." hidden="1">{"Earnings",#N/A,FALSE,"Earnings";"BalanceSheet",#N/A,FALSE,"BalanceSheet";"ChangeinCash",#N/A,FALSE,"CashFlow";"IR Production Sum",#N/A,FALSE,"E&amp;P Summary";"IR EPCost Sum",#N/A,FALSE,"E&amp;P Summary"}</definedName>
    <definedName name="wrn.For._.Merge." localSheetId="12" hidden="1">{"Earnings",#N/A,FALSE,"Earnings";"balancesheet",#N/A,FALSE,"BalanceSheet";"change in cash",#N/A,FALSE,"CashFlow";"oil and gas results",#N/A,FALSE,"Oil and Gas Earnings";"foreign oil and gas results",#N/A,FALSE,"Foreign O&amp;G";"oil and gas details",#N/A,FALSE,"Foreign O&amp;G";"capexsum",#N/A,FALSE,"CAPEX Sum"}</definedName>
    <definedName name="wrn.For._.Merge." localSheetId="20" hidden="1">{"Earnings",#N/A,FALSE,"Earnings";"balancesheet",#N/A,FALSE,"BalanceSheet";"change in cash",#N/A,FALSE,"CashFlow";"oil and gas results",#N/A,FALSE,"Oil and Gas Earnings";"foreign oil and gas results",#N/A,FALSE,"Foreign O&amp;G";"oil and gas details",#N/A,FALSE,"Foreign O&amp;G";"capexsum",#N/A,FALSE,"CAPEX Sum"}</definedName>
    <definedName name="wrn.For._.Merge." hidden="1">{"Earnings",#N/A,FALSE,"Earnings";"balancesheet",#N/A,FALSE,"BalanceSheet";"change in cash",#N/A,FALSE,"CashFlow";"oil and gas results",#N/A,FALSE,"Oil and Gas Earnings";"foreign oil and gas results",#N/A,FALSE,"Foreign O&amp;G";"oil and gas details",#N/A,FALSE,"Foreign O&amp;G";"capexsum",#N/A,FALSE,"CAPEX Sum"}</definedName>
    <definedName name="wrn.For._.Report." localSheetId="12" hidden="1">{"Factsheet",#N/A,FALSE,"Fact";"Earnings",#N/A,FALSE,"Earnings";"BalanceSheet",#N/A,FALSE,"BalanceSheet";"Change in Cash",#N/A,FALSE,"CashFlow";"Q Rating",#N/A,FALSE,"Q-Rating";"Dupont",#N/A,FALSE,"Dupont"}</definedName>
    <definedName name="wrn.For._.Report." localSheetId="20" hidden="1">{"Factsheet",#N/A,FALSE,"Fact";"Earnings",#N/A,FALSE,"Earnings";"BalanceSheet",#N/A,FALSE,"BalanceSheet";"Change in Cash",#N/A,FALSE,"CashFlow";"Q Rating",#N/A,FALSE,"Q-Rating";"Dupont",#N/A,FALSE,"Dupont"}</definedName>
    <definedName name="wrn.For._.Report." hidden="1">{"Factsheet",#N/A,FALSE,"Fact";"Earnings",#N/A,FALSE,"Earnings";"BalanceSheet",#N/A,FALSE,"BalanceSheet";"Change in Cash",#N/A,FALSE,"CashFlow";"Q Rating",#N/A,FALSE,"Q-Rating";"Dupont",#N/A,FALSE,"Dupont"}</definedName>
    <definedName name="wrn.FPL._.Cnsl._.Inc._.State._.Pg._.3A." localSheetId="12" hidden="1">{"FPL Consol Inc State Pg 3A",#N/A,FALSE,"ISFPLSUB"}</definedName>
    <definedName name="wrn.FPL._.Cnsl._.Inc._.State._.Pg._.3A." localSheetId="20" hidden="1">{"FPL Consol Inc State Pg 3A",#N/A,FALSE,"ISFPLSUB"}</definedName>
    <definedName name="wrn.FPL._.Cnsl._.Inc._.State._.Pg._.3A." hidden="1">{"FPL Consol Inc State Pg 3A",#N/A,FALSE,"ISFPLSUB"}</definedName>
    <definedName name="wrn.FPL._.Cnsl._.Inc._.State._.Pg._.3M." localSheetId="12" hidden="1">{"FPL Consol Inc State Pg 3M",#N/A,FALSE,"ISFPLSUB"}</definedName>
    <definedName name="wrn.FPL._.Cnsl._.Inc._.State._.Pg._.3M." localSheetId="20" hidden="1">{"FPL Consol Inc State Pg 3M",#N/A,FALSE,"ISFPLSUB"}</definedName>
    <definedName name="wrn.FPL._.Cnsl._.Inc._.State._.Pg._.3M." hidden="1">{"FPL Consol Inc State Pg 3M",#N/A,FALSE,"ISFPLSUB"}</definedName>
    <definedName name="wrn.FPL._.Cnsl._.Inc._.State._.Pg._.3Y." localSheetId="12" hidden="1">{"FPL Consol Inc State Pg 3Y",#N/A,FALSE,"ISFPLSUB"}</definedName>
    <definedName name="wrn.FPL._.Cnsl._.Inc._.State._.Pg._.3Y." localSheetId="20" hidden="1">{"FPL Consol Inc State Pg 3Y",#N/A,FALSE,"ISFPLSUB"}</definedName>
    <definedName name="wrn.FPL._.Cnsl._.Inc._.State._.Pg._.3Y." hidden="1">{"FPL Consol Inc State Pg 3Y",#N/A,FALSE,"ISFPLSUB"}</definedName>
    <definedName name="wrn.FPL._.Consolidated." localSheetId="12" hidden="1">{"Fpl Consol Pg 1",#N/A,FALSE,"FPL Consolidated";"FPL Consol Pg 2",#N/A,FALSE,"FPL Consolidated"}</definedName>
    <definedName name="wrn.FPL._.Consolidated." localSheetId="20" hidden="1">{"Fpl Consol Pg 1",#N/A,FALSE,"FPL Consolidated";"FPL Consol Pg 2",#N/A,FALSE,"FPL Consolidated"}</definedName>
    <definedName name="wrn.FPL._.Consolidated." hidden="1">{"Fpl Consol Pg 1",#N/A,FALSE,"FPL Consolidated";"FPL Consol Pg 2",#N/A,FALSE,"FPL Consolidated"}</definedName>
    <definedName name="wrn.Full._.Budget." localSheetId="12" hidden="1">{"Complete Budget",#N/A,FALSE,"Title";"Complete budget",#N/A,FALSE,"Accrual Summary";"Complete budget",#N/A,FALSE,"Accrual-Detail";"Complete budget",#N/A,FALSE,"Accrual-Captions";"Complete budget",#N/A,FALSE,"Accrual-GL Level";"Complete budget",#N/A,FALSE,"Cash Summary";"Complete budget",#N/A,FALSE,"Cash-Detail";"Complete budget",#N/A,FALSE,"Cash-Captions";"Complete budget",#N/A,FALSE,"Cash-GL Level";"Complete budget",#N/A,FALSE,"Production";"Complete budget",#N/A,FALSE,"5year support";"Complete budget",#N/A,FALSE,"Support";"Complete budget",#N/A,FALSE,"AvoidedCost";"Complete budget",#N/A,FALSE,"PowerPrices";"Complete budget",#N/A,FALSE,"GasPrices";"Complete budget",#N/A,FALSE,"Assumptions&amp;Notes";"Complete Budget",#N/A,FALSE,"Debt Covenants";"Complete Budget",#N/A,FALSE,"Accrual Analysis"}</definedName>
    <definedName name="wrn.Full._.Budget." localSheetId="20" hidden="1">{"Complete Budget",#N/A,FALSE,"Title";"Complete budget",#N/A,FALSE,"Accrual Summary";"Complete budget",#N/A,FALSE,"Accrual-Detail";"Complete budget",#N/A,FALSE,"Accrual-Captions";"Complete budget",#N/A,FALSE,"Accrual-GL Level";"Complete budget",#N/A,FALSE,"Cash Summary";"Complete budget",#N/A,FALSE,"Cash-Detail";"Complete budget",#N/A,FALSE,"Cash-Captions";"Complete budget",#N/A,FALSE,"Cash-GL Level";"Complete budget",#N/A,FALSE,"Production";"Complete budget",#N/A,FALSE,"5year support";"Complete budget",#N/A,FALSE,"Support";"Complete budget",#N/A,FALSE,"AvoidedCost";"Complete budget",#N/A,FALSE,"PowerPrices";"Complete budget",#N/A,FALSE,"GasPrices";"Complete budget",#N/A,FALSE,"Assumptions&amp;Notes";"Complete Budget",#N/A,FALSE,"Debt Covenants";"Complete Budget",#N/A,FALSE,"Accrual Analysis"}</definedName>
    <definedName name="wrn.Full._.Budget." hidden="1">{"Complete Budget",#N/A,FALSE,"Title";"Complete budget",#N/A,FALSE,"Accrual Summary";"Complete budget",#N/A,FALSE,"Accrual-Detail";"Complete budget",#N/A,FALSE,"Accrual-Captions";"Complete budget",#N/A,FALSE,"Accrual-GL Level";"Complete budget",#N/A,FALSE,"Cash Summary";"Complete budget",#N/A,FALSE,"Cash-Detail";"Complete budget",#N/A,FALSE,"Cash-Captions";"Complete budget",#N/A,FALSE,"Cash-GL Level";"Complete budget",#N/A,FALSE,"Production";"Complete budget",#N/A,FALSE,"5year support";"Complete budget",#N/A,FALSE,"Support";"Complete budget",#N/A,FALSE,"AvoidedCost";"Complete budget",#N/A,FALSE,"PowerPrices";"Complete budget",#N/A,FALSE,"GasPrices";"Complete budget",#N/A,FALSE,"Assumptions&amp;Notes";"Complete Budget",#N/A,FALSE,"Debt Covenants";"Complete Budget",#N/A,FALSE,"Accrual Analysis"}</definedName>
    <definedName name="wrn.Full._.Model." localSheetId="12" hidden="1">{#N/A,#N/A,FALSE,"Cover";"Factsheet",#N/A,FALSE,"Factsheet";"GPVM",#N/A,FALSE,"DDM";"normal growth",#N/A,FALSE,"Normal Growth";"Earnings",#N/A,FALSE,"Earnings";"interim model",#N/A,FALSE,"Interim";"balancesheet",#N/A,FALSE,"BalanceSheet";"balance sheet details",#N/A,FALSE,"BalanceSheet";"change in cash",#N/A,FALSE,"CashFlow";"UK oil and gas results",#N/A,FALSE,"UK Production";"Int. Oil and Gas Results",#N/A,FALSE,"International E&amp;P";"capexsum",#N/A,FALSE,"CAPEX Sum";"K",#N/A,FALSE,"Forecast K (2)"}</definedName>
    <definedName name="wrn.Full._.Model." localSheetId="20" hidden="1">{#N/A,#N/A,FALSE,"Cover";"Factsheet",#N/A,FALSE,"Factsheet";"GPVM",#N/A,FALSE,"DDM";"normal growth",#N/A,FALSE,"Normal Growth";"Earnings",#N/A,FALSE,"Earnings";"interim model",#N/A,FALSE,"Interim";"balancesheet",#N/A,FALSE,"BalanceSheet";"balance sheet details",#N/A,FALSE,"BalanceSheet";"change in cash",#N/A,FALSE,"CashFlow";"UK oil and gas results",#N/A,FALSE,"UK Production";"Int. Oil and Gas Results",#N/A,FALSE,"International E&amp;P";"capexsum",#N/A,FALSE,"CAPEX Sum";"K",#N/A,FALSE,"Forecast K (2)"}</definedName>
    <definedName name="wrn.Full._.Model." hidden="1">{#N/A,#N/A,FALSE,"Cover";"Factsheet",#N/A,FALSE,"Factsheet";"GPVM",#N/A,FALSE,"DDM";"normal growth",#N/A,FALSE,"Normal Growth";"Earnings",#N/A,FALSE,"Earnings";"interim model",#N/A,FALSE,"Interim";"balancesheet",#N/A,FALSE,"BalanceSheet";"balance sheet details",#N/A,FALSE,"BalanceSheet";"change in cash",#N/A,FALSE,"CashFlow";"UK oil and gas results",#N/A,FALSE,"UK Production";"Int. Oil and Gas Results",#N/A,FALSE,"International E&amp;P";"capexsum",#N/A,FALSE,"CAPEX Sum";"K",#N/A,FALSE,"Forecast K (2)"}</definedName>
    <definedName name="wrn.full._.print." localSheetId="12" hidden="1">{#N/A,#N/A,FALSE,"ror";#N/A,#N/A,FALSE,"coc";"cwctot",#N/A,FALSE,"cwc";"cwcelec",#N/A,FALSE,"cwc";"cwcgas",#N/A,FALSE,"cwc";"cwctherm",#N/A,FALSE,"cwc";"om",#N/A,FALSE,"cwc";"vacpay",#N/A,FALSE,"cwc";"precwctot",#N/A,FALSE,"precwc";"precwcelec",#N/A,FALSE,"precwc";"precwcgas",#N/A,FALSE,"precwc";"precwctherm",#N/A,FALSE,"precwc";#N/A,#N/A,FALSE,"erb";#N/A,#N/A,FALSE,"grb";#N/A,#N/A,FALSE,"trb";#N/A,#N/A,FALSE,"deftax";#N/A,#N/A,FALSE,"cocsup";"fsv1",#N/A,FALSE,"fsv";"fsv2",#N/A,FALSE,"fsv"}</definedName>
    <definedName name="wrn.full._.print." localSheetId="20" hidden="1">{#N/A,#N/A,FALSE,"ror";#N/A,#N/A,FALSE,"coc";"cwctot",#N/A,FALSE,"cwc";"cwcelec",#N/A,FALSE,"cwc";"cwcgas",#N/A,FALSE,"cwc";"cwctherm",#N/A,FALSE,"cwc";"om",#N/A,FALSE,"cwc";"vacpay",#N/A,FALSE,"cwc";"precwctot",#N/A,FALSE,"precwc";"precwcelec",#N/A,FALSE,"precwc";"precwcgas",#N/A,FALSE,"precwc";"precwctherm",#N/A,FALSE,"precwc";#N/A,#N/A,FALSE,"erb";#N/A,#N/A,FALSE,"grb";#N/A,#N/A,FALSE,"trb";#N/A,#N/A,FALSE,"deftax";#N/A,#N/A,FALSE,"cocsup";"fsv1",#N/A,FALSE,"fsv";"fsv2",#N/A,FALSE,"fsv"}</definedName>
    <definedName name="wrn.full._.print." hidden="1">{#N/A,#N/A,FALSE,"ror";#N/A,#N/A,FALSE,"coc";"cwctot",#N/A,FALSE,"cwc";"cwcelec",#N/A,FALSE,"cwc";"cwcgas",#N/A,FALSE,"cwc";"cwctherm",#N/A,FALSE,"cwc";"om",#N/A,FALSE,"cwc";"vacpay",#N/A,FALSE,"cwc";"precwctot",#N/A,FALSE,"precwc";"precwcelec",#N/A,FALSE,"precwc";"precwcgas",#N/A,FALSE,"precwc";"precwctherm",#N/A,FALSE,"precwc";#N/A,#N/A,FALSE,"erb";#N/A,#N/A,FALSE,"grb";#N/A,#N/A,FALSE,"trb";#N/A,#N/A,FALSE,"deftax";#N/A,#N/A,FALSE,"cocsup";"fsv1",#N/A,FALSE,"fsv";"fsv2",#N/A,FALSE,"fsv"}</definedName>
    <definedName name="wrn.Full._.Report." localSheetId="12" hidden="1">{"Assumptions",#N/A,FALSE,"Sheet1";"Main Report",#N/A,FALSE,"Sheet1";"Results",#N/A,FALSE,"Sheet1";"Advances",#N/A,FALSE,"Sheet1"}</definedName>
    <definedName name="wrn.Full._.Report." localSheetId="20" hidden="1">{"Assumptions",#N/A,FALSE,"Sheet1";"Main Report",#N/A,FALSE,"Sheet1";"Results",#N/A,FALSE,"Sheet1";"Advances",#N/A,FALSE,"Sheet1"}</definedName>
    <definedName name="wrn.Full._.Report." hidden="1">{"Assumptions",#N/A,FALSE,"Sheet1";"Main Report",#N/A,FALSE,"Sheet1";"Results",#N/A,FALSE,"Sheet1";"Advances",#N/A,FALSE,"Sheet1"}</definedName>
    <definedName name="wrn.GAAP._.Report." localSheetId="12" hidden="1">{"Income Budget",#N/A,FALSE,"98 Income";"Running GAAP Budget Income",#N/A,FALSE,"98 Income";"GAAP Actual",#N/A,FALSE,"98 Income";"GAAP Varinance",#N/A,FALSE,"98 Income"}</definedName>
    <definedName name="wrn.GAAP._.Report." localSheetId="20" hidden="1">{"Income Budget",#N/A,FALSE,"98 Income";"Running GAAP Budget Income",#N/A,FALSE,"98 Income";"GAAP Actual",#N/A,FALSE,"98 Income";"GAAP Varinance",#N/A,FALSE,"98 Income"}</definedName>
    <definedName name="wrn.GAAP._.Report." hidden="1">{"Income Budget",#N/A,FALSE,"98 Income";"Running GAAP Budget Income",#N/A,FALSE,"98 Income";"GAAP Actual",#N/A,FALSE,"98 Income";"GAAP Varinance",#N/A,FALSE,"98 Income"}</definedName>
    <definedName name="wrn.go." localSheetId="12" hidden="1">{"wp_h4.2",#N/A,FALSE,"WP_H4.2";"wp_h4.3",#N/A,FALSE,"WP_H4.3"}</definedName>
    <definedName name="wrn.go." localSheetId="20" hidden="1">{"wp_h4.2",#N/A,FALSE,"WP_H4.2";"wp_h4.3",#N/A,FALSE,"WP_H4.3"}</definedName>
    <definedName name="wrn.go." hidden="1">{"wp_h4.2",#N/A,FALSE,"WP_H4.2";"wp_h4.3",#N/A,FALSE,"WP_H4.3"}</definedName>
    <definedName name="wrn.group._.detail." hidden="1">{"group detail",#N/A,FALSE,"Hourly Detail"}</definedName>
    <definedName name="wrn.HAReport." localSheetId="12" hidden="1">{"Input1",#N/A,FALSE,"Input";"Input2",#N/A,FALSE,"Input";"Input3",#N/A,FALSE,"Input2";"Calc1",#N/A,FALSE,"Calcs";"Calc2",#N/A,FALSE,"Calcs";"Liabsumm",#N/A,FALSE,"Liabsumm";"Summary",#N/A,FALSE,"Summary";"GL",#N/A,FALSE,"GL";"GL2",#N/A,FALSE,"GL2";"amort",#N/A,FALSE,"amort";"Recon",#N/A,FALSE,"Recon";"FAS1321",#N/A,FALSE,"FAS1321";"FAS1322",#N/A,FALSE,"FAS1322"}</definedName>
    <definedName name="wrn.HAReport." localSheetId="20" hidden="1">{"Input1",#N/A,FALSE,"Input";"Input2",#N/A,FALSE,"Input";"Input3",#N/A,FALSE,"Input2";"Calc1",#N/A,FALSE,"Calcs";"Calc2",#N/A,FALSE,"Calcs";"Liabsumm",#N/A,FALSE,"Liabsumm";"Summary",#N/A,FALSE,"Summary";"GL",#N/A,FALSE,"GL";"GL2",#N/A,FALSE,"GL2";"amort",#N/A,FALSE,"amort";"Recon",#N/A,FALSE,"Recon";"FAS1321",#N/A,FALSE,"FAS1321";"FAS1322",#N/A,FALSE,"FAS1322"}</definedName>
    <definedName name="wrn.HAReport." hidden="1">{"Input1",#N/A,FALSE,"Input";"Input2",#N/A,FALSE,"Input";"Input3",#N/A,FALSE,"Input2";"Calc1",#N/A,FALSE,"Calcs";"Calc2",#N/A,FALSE,"Calcs";"Liabsumm",#N/A,FALSE,"Liabsumm";"Summary",#N/A,FALSE,"Summary";"GL",#N/A,FALSE,"GL";"GL2",#N/A,FALSE,"GL2";"amort",#N/A,FALSE,"amort";"Recon",#N/A,FALSE,"Recon";"FAS1321",#N/A,FALSE,"FAS1321";"FAS1322",#N/A,FALSE,"FAS1322"}</definedName>
    <definedName name="wrn.HASTAX." localSheetId="12" hidden="1">{#N/A,#N/A,FALSE,"Hastax"}</definedName>
    <definedName name="wrn.HASTAX." localSheetId="20" hidden="1">{#N/A,#N/A,FALSE,"Hastax"}</definedName>
    <definedName name="wrn.HASTAX." hidden="1">{#N/A,#N/A,FALSE,"Hastax"}</definedName>
    <definedName name="wrn.Headcount." localSheetId="12" hidden="1">{#N/A,#N/A,FALSE,"Headcount_PCS ";#N/A,#N/A,FALSE,"Headcount CIG";#N/A,#N/A,FALSE,"Headcount iDEN";#N/A,#N/A,FALSE,"JAG PLANT TREND"}</definedName>
    <definedName name="wrn.Headcount." localSheetId="20" hidden="1">{#N/A,#N/A,FALSE,"Headcount_PCS ";#N/A,#N/A,FALSE,"Headcount CIG";#N/A,#N/A,FALSE,"Headcount iDEN";#N/A,#N/A,FALSE,"JAG PLANT TREND"}</definedName>
    <definedName name="wrn.Headcount." hidden="1">{#N/A,#N/A,FALSE,"Headcount_PCS ";#N/A,#N/A,FALSE,"Headcount CIG";#N/A,#N/A,FALSE,"Headcount iDEN";#N/A,#N/A,FALSE,"JAG PLANT TREND"}</definedName>
    <definedName name="wrn.Headcount._1" localSheetId="12" hidden="1">{#N/A,#N/A,FALSE,"Headcount_PCS ";#N/A,#N/A,FALSE,"Headcount CIG";#N/A,#N/A,FALSE,"Headcount iDEN";#N/A,#N/A,FALSE,"JAG PLANT TREND"}</definedName>
    <definedName name="wrn.Headcount._1" localSheetId="20" hidden="1">{#N/A,#N/A,FALSE,"Headcount_PCS ";#N/A,#N/A,FALSE,"Headcount CIG";#N/A,#N/A,FALSE,"Headcount iDEN";#N/A,#N/A,FALSE,"JAG PLANT TREND"}</definedName>
    <definedName name="wrn.Headcount._1" hidden="1">{#N/A,#N/A,FALSE,"Headcount_PCS ";#N/A,#N/A,FALSE,"Headcount CIG";#N/A,#N/A,FALSE,"Headcount iDEN";#N/A,#N/A,FALSE,"JAG PLANT TREND"}</definedName>
    <definedName name="wrn.Headcount._2" localSheetId="12" hidden="1">{#N/A,#N/A,FALSE,"Headcount_PCS ";#N/A,#N/A,FALSE,"Headcount CIG";#N/A,#N/A,FALSE,"Headcount iDEN";#N/A,#N/A,FALSE,"JAG PLANT TREND"}</definedName>
    <definedName name="wrn.Headcount._2" localSheetId="20" hidden="1">{#N/A,#N/A,FALSE,"Headcount_PCS ";#N/A,#N/A,FALSE,"Headcount CIG";#N/A,#N/A,FALSE,"Headcount iDEN";#N/A,#N/A,FALSE,"JAG PLANT TREND"}</definedName>
    <definedName name="wrn.Headcount._2" hidden="1">{#N/A,#N/A,FALSE,"Headcount_PCS ";#N/A,#N/A,FALSE,"Headcount CIG";#N/A,#N/A,FALSE,"Headcount iDEN";#N/A,#N/A,FALSE,"JAG PLANT TREND"}</definedName>
    <definedName name="wrn.Headcount._3" localSheetId="12" hidden="1">{#N/A,#N/A,FALSE,"Headcount_PCS ";#N/A,#N/A,FALSE,"Headcount CIG";#N/A,#N/A,FALSE,"Headcount iDEN";#N/A,#N/A,FALSE,"JAG PLANT TREND"}</definedName>
    <definedName name="wrn.Headcount._3" localSheetId="20" hidden="1">{#N/A,#N/A,FALSE,"Headcount_PCS ";#N/A,#N/A,FALSE,"Headcount CIG";#N/A,#N/A,FALSE,"Headcount iDEN";#N/A,#N/A,FALSE,"JAG PLANT TREND"}</definedName>
    <definedName name="wrn.Headcount._3" hidden="1">{#N/A,#N/A,FALSE,"Headcount_PCS ";#N/A,#N/A,FALSE,"Headcount CIG";#N/A,#N/A,FALSE,"Headcount iDEN";#N/A,#N/A,FALSE,"JAG PLANT TREND"}</definedName>
    <definedName name="wrn.Headcount._4" localSheetId="12" hidden="1">{#N/A,#N/A,FALSE,"Headcount_PCS ";#N/A,#N/A,FALSE,"Headcount CIG";#N/A,#N/A,FALSE,"Headcount iDEN";#N/A,#N/A,FALSE,"JAG PLANT TREND"}</definedName>
    <definedName name="wrn.Headcount._4" localSheetId="20" hidden="1">{#N/A,#N/A,FALSE,"Headcount_PCS ";#N/A,#N/A,FALSE,"Headcount CIG";#N/A,#N/A,FALSE,"Headcount iDEN";#N/A,#N/A,FALSE,"JAG PLANT TREND"}</definedName>
    <definedName name="wrn.Headcount._4" hidden="1">{#N/A,#N/A,FALSE,"Headcount_PCS ";#N/A,#N/A,FALSE,"Headcount CIG";#N/A,#N/A,FALSE,"Headcount iDEN";#N/A,#N/A,FALSE,"JAG PLANT TREND"}</definedName>
    <definedName name="wrn.Headcount._5" localSheetId="12" hidden="1">{#N/A,#N/A,FALSE,"Headcount_PCS ";#N/A,#N/A,FALSE,"Headcount CIG";#N/A,#N/A,FALSE,"Headcount iDEN";#N/A,#N/A,FALSE,"JAG PLANT TREND"}</definedName>
    <definedName name="wrn.Headcount._5" localSheetId="20" hidden="1">{#N/A,#N/A,FALSE,"Headcount_PCS ";#N/A,#N/A,FALSE,"Headcount CIG";#N/A,#N/A,FALSE,"Headcount iDEN";#N/A,#N/A,FALSE,"JAG PLANT TREND"}</definedName>
    <definedName name="wrn.Headcount._5" hidden="1">{#N/A,#N/A,FALSE,"Headcount_PCS ";#N/A,#N/A,FALSE,"Headcount CIG";#N/A,#N/A,FALSE,"Headcount iDEN";#N/A,#N/A,FALSE,"JAG PLANT TREND"}</definedName>
    <definedName name="wrn.HLP._.Detail." localSheetId="12" hidden="1">{"2002 - 2006 Detail Income Statement",#N/A,FALSE,"TUB Income Statement wo DW";"BGS Deferral",#N/A,FALSE,"BGS Deferral";"NNC Deferral",#N/A,FALSE,"NNC Deferral";"MTC Deferral",#N/A,FALSE,"MTC Deferral";#N/A,#N/A,FALSE,"Schedule D"}</definedName>
    <definedName name="wrn.HLP._.Detail." localSheetId="15" hidden="1">{"2002 - 2006 Detail Income Statement",#N/A,FALSE,"TUB Income Statement wo DW";"BGS Deferral",#N/A,FALSE,"BGS Deferral";"NNC Deferral",#N/A,FALSE,"NNC Deferral";"MTC Deferral",#N/A,FALSE,"MTC Deferral";#N/A,#N/A,FALSE,"Schedule D"}</definedName>
    <definedName name="wrn.HLP._.Detail." localSheetId="20" hidden="1">{"2002 - 2006 Detail Income Statement",#N/A,FALSE,"TUB Income Statement wo DW";"BGS Deferral",#N/A,FALSE,"BGS Deferral";"NNC Deferral",#N/A,FALSE,"NNC Deferral";"MTC Deferral",#N/A,FALSE,"MTC Deferral";#N/A,#N/A,FALSE,"Schedule D"}</definedName>
    <definedName name="wrn.HLP._.Detail." hidden="1">{"2002 - 2006 Detail Income Statement",#N/A,FALSE,"TUB Income Statement wo DW";"BGS Deferral",#N/A,FALSE,"BGS Deferral";"NNC Deferral",#N/A,FALSE,"NNC Deferral";"MTC Deferral",#N/A,FALSE,"MTC Deferral";#N/A,#N/A,FALSE,"Schedule D"}</definedName>
    <definedName name="wrn.IDEN."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wrn.IDEN."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wrn.IDEN."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wrn.iDEN._.Back._.up._.Files." localSheetId="12" hidden="1">{#N/A,#N/A,FALSE,"BACK UP Balance FDM";#N/A,#N/A,FALSE,"BACK UP ASP nsad"}</definedName>
    <definedName name="wrn.iDEN._.Back._.up._.Files." localSheetId="20" hidden="1">{#N/A,#N/A,FALSE,"BACK UP Balance FDM";#N/A,#N/A,FALSE,"BACK UP ASP nsad"}</definedName>
    <definedName name="wrn.iDEN._.Back._.up._.Files." hidden="1">{#N/A,#N/A,FALSE,"BACK UP Balance FDM";#N/A,#N/A,FALSE,"BACK UP ASP nsad"}</definedName>
    <definedName name="wrn.iDEN._.Back._.up._.Files._1" localSheetId="12" hidden="1">{#N/A,#N/A,FALSE,"BACK UP Balance FDM";#N/A,#N/A,FALSE,"BACK UP ASP nsad"}</definedName>
    <definedName name="wrn.iDEN._.Back._.up._.Files._1" localSheetId="20" hidden="1">{#N/A,#N/A,FALSE,"BACK UP Balance FDM";#N/A,#N/A,FALSE,"BACK UP ASP nsad"}</definedName>
    <definedName name="wrn.iDEN._.Back._.up._.Files._1" hidden="1">{#N/A,#N/A,FALSE,"BACK UP Balance FDM";#N/A,#N/A,FALSE,"BACK UP ASP nsad"}</definedName>
    <definedName name="wrn.iDEN._.Back._.up._.Files._2" localSheetId="12" hidden="1">{#N/A,#N/A,FALSE,"BACK UP Balance FDM";#N/A,#N/A,FALSE,"BACK UP ASP nsad"}</definedName>
    <definedName name="wrn.iDEN._.Back._.up._.Files._2" localSheetId="20" hidden="1">{#N/A,#N/A,FALSE,"BACK UP Balance FDM";#N/A,#N/A,FALSE,"BACK UP ASP nsad"}</definedName>
    <definedName name="wrn.iDEN._.Back._.up._.Files._2" hidden="1">{#N/A,#N/A,FALSE,"BACK UP Balance FDM";#N/A,#N/A,FALSE,"BACK UP ASP nsad"}</definedName>
    <definedName name="wrn.iDEN._.Back._.up._.Files._3" localSheetId="12" hidden="1">{#N/A,#N/A,FALSE,"BACK UP Balance FDM";#N/A,#N/A,FALSE,"BACK UP ASP nsad"}</definedName>
    <definedName name="wrn.iDEN._.Back._.up._.Files._3" localSheetId="20" hidden="1">{#N/A,#N/A,FALSE,"BACK UP Balance FDM";#N/A,#N/A,FALSE,"BACK UP ASP nsad"}</definedName>
    <definedName name="wrn.iDEN._.Back._.up._.Files._3" hidden="1">{#N/A,#N/A,FALSE,"BACK UP Balance FDM";#N/A,#N/A,FALSE,"BACK UP ASP nsad"}</definedName>
    <definedName name="wrn.iDEN._.Back._.up._.Files._4" localSheetId="12" hidden="1">{#N/A,#N/A,FALSE,"BACK UP Balance FDM";#N/A,#N/A,FALSE,"BACK UP ASP nsad"}</definedName>
    <definedName name="wrn.iDEN._.Back._.up._.Files._4" localSheetId="20" hidden="1">{#N/A,#N/A,FALSE,"BACK UP Balance FDM";#N/A,#N/A,FALSE,"BACK UP ASP nsad"}</definedName>
    <definedName name="wrn.iDEN._.Back._.up._.Files._4" hidden="1">{#N/A,#N/A,FALSE,"BACK UP Balance FDM";#N/A,#N/A,FALSE,"BACK UP ASP nsad"}</definedName>
    <definedName name="wrn.iDEN._.Back._.up._.Files._5" localSheetId="12" hidden="1">{#N/A,#N/A,FALSE,"BACK UP Balance FDM";#N/A,#N/A,FALSE,"BACK UP ASP nsad"}</definedName>
    <definedName name="wrn.iDEN._.Back._.up._.Files._5" localSheetId="20" hidden="1">{#N/A,#N/A,FALSE,"BACK UP Balance FDM";#N/A,#N/A,FALSE,"BACK UP ASP nsad"}</definedName>
    <definedName name="wrn.iDEN._.Back._.up._.Files._5" hidden="1">{#N/A,#N/A,FALSE,"BACK UP Balance FDM";#N/A,#N/A,FALSE,"BACK UP ASP nsad"}</definedName>
    <definedName name="wrn.IDEN._1"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wrn.IDEN._1"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wrn.IDEN._1"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wrn.IDEN._2"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wrn.IDEN._2"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wrn.IDEN._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wrn.IDEN._3"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wrn.IDEN._3"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wrn.IDEN._3"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wrn.IDEN._4"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wrn.IDEN._4"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wrn.IDEN._4"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wrn.IDEN._5" localSheetId="12"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wrn.IDEN._5" localSheetId="20"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wrn.IDEN._5" hidden="1">{#N/A,#N/A,FALSE,"Cover";#N/A,#N/A,FALSE,"Comments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name="wrn.input._.and._.output." localSheetId="12" hidden="1">{"EBITDA",#N/A,TRUE,"P&amp;L Net of Disc Ops";"output net of disc ops",#N/A,TRUE,"Revenue";"input",#N/A,TRUE,"Revenue";"output",#N/A,TRUE,"DC";"Input",#N/A,TRUE,"DC";"MTN and MCN",#N/A,TRUE,"Margin";"output detail line items",#N/A,TRUE,"SGA";"personnel by year",#N/A,TRUE,"Payroll";#N/A,#N/A,TRUE,"CapEx"}</definedName>
    <definedName name="wrn.input._.and._.output." localSheetId="20" hidden="1">{"EBITDA",#N/A,TRUE,"P&amp;L Net of Disc Ops";"output net of disc ops",#N/A,TRUE,"Revenue";"input",#N/A,TRUE,"Revenue";"output",#N/A,TRUE,"DC";"Input",#N/A,TRUE,"DC";"MTN and MCN",#N/A,TRUE,"Margin";"output detail line items",#N/A,TRUE,"SGA";"personnel by year",#N/A,TRUE,"Payroll";#N/A,#N/A,TRUE,"CapEx"}</definedName>
    <definedName name="wrn.input._.and._.output." hidden="1">{"EBITDA",#N/A,TRUE,"P&amp;L Net of Disc Ops";"output net of disc ops",#N/A,TRUE,"Revenue";"input",#N/A,TRUE,"Revenue";"output",#N/A,TRUE,"DC";"Input",#N/A,TRUE,"DC";"MTN and MCN",#N/A,TRUE,"Margin";"output detail line items",#N/A,TRUE,"SGA";"personnel by year",#N/A,TRUE,"Payroll";#N/A,#N/A,TRUE,"CapEx"}</definedName>
    <definedName name="wrn.Input._.pages." localSheetId="12" hidden="1">{"Input1",#N/A,FALSE,"Input";"Input2",#N/A,FALSE,"Input";"Input3",#N/A,FALSE,"Input"}</definedName>
    <definedName name="wrn.Input._.pages." localSheetId="20" hidden="1">{"Input1",#N/A,FALSE,"Input";"Input2",#N/A,FALSE,"Input";"Input3",#N/A,FALSE,"Input"}</definedName>
    <definedName name="wrn.Input._.pages." hidden="1">{"Input1",#N/A,FALSE,"Input";"Input2",#N/A,FALSE,"Input";"Input3",#N/A,FALSE,"Input"}</definedName>
    <definedName name="wrn.INTANGIBLES." hidden="1">{#N/A,#N/A,FALSE,"T-1 Intangibles"}</definedName>
    <definedName name="wrn.INTEREST." hidden="1">{#N/A,#N/A,FALSE,"0700 Interest Expense";#N/A,#N/A,FALSE,"0700-1 Summary of Interest Earn"}</definedName>
    <definedName name="wrn.INVENTORY." hidden="1">{#N/A,#N/A,FALSE,"F-1 Inventory Price Test-RM";#N/A,#N/A,FALSE,"F-2 Inventory-Test Count"}</definedName>
    <definedName name="wrn.Investment._.Review." localSheetId="12" hidden="1">{#N/A,#N/A,FALSE,"Proforma Five Yr";#N/A,#N/A,FALSE,"Capital Input";#N/A,#N/A,FALSE,"Calculations";#N/A,#N/A,FALSE,"Transaction Summary-DTW"}</definedName>
    <definedName name="wrn.Investment._.Review." localSheetId="20" hidden="1">{#N/A,#N/A,FALSE,"Proforma Five Yr";#N/A,#N/A,FALSE,"Capital Input";#N/A,#N/A,FALSE,"Calculations";#N/A,#N/A,FALSE,"Transaction Summary-DTW"}</definedName>
    <definedName name="wrn.Investment._.Review." hidden="1">{#N/A,#N/A,FALSE,"Proforma Five Yr";#N/A,#N/A,FALSE,"Capital Input";#N/A,#N/A,FALSE,"Calculations";#N/A,#N/A,FALSE,"Transaction Summary-DTW"}</definedName>
    <definedName name="wrn.IPO._.Valuation." localSheetId="12" hidden="1">{"assumptions",#N/A,FALSE,"Scenario 1";"valuation",#N/A,FALSE,"Scenario 1"}</definedName>
    <definedName name="wrn.IPO._.Valuation." localSheetId="20" hidden="1">{"assumptions",#N/A,FALSE,"Scenario 1";"valuation",#N/A,FALSE,"Scenario 1"}</definedName>
    <definedName name="wrn.IPO._.Valuation." hidden="1">{"assumptions",#N/A,FALSE,"Scenario 1";"valuation",#N/A,FALSE,"Scenario 1"}</definedName>
    <definedName name="wrn.IR._.Review." localSheetId="12" hidden="1">{"Earnings",#N/A,FALSE,"Earnings";"US EP Earnings",#N/A,FALSE,"US E&amp;P";"CapEx",#N/A,FALSE,"CAPEX Sum";"qtr review for IR",#N/A,FALSE,"Quarters";"EP Summary",#N/A,FALSE,"E&amp;P Summary";"Canada EP Earnings",#N/A,FALSE,"Canada E&amp;P";"Europe EP Earnings",#N/A,FALSE,"Eur E&amp;P";"Other EP Earnings",#N/A,FALSE,"Other Foreign E&amp;P"}</definedName>
    <definedName name="wrn.IR._.Review." localSheetId="20" hidden="1">{"Earnings",#N/A,FALSE,"Earnings";"US EP Earnings",#N/A,FALSE,"US E&amp;P";"CapEx",#N/A,FALSE,"CAPEX Sum";"qtr review for IR",#N/A,FALSE,"Quarters";"EP Summary",#N/A,FALSE,"E&amp;P Summary";"Canada EP Earnings",#N/A,FALSE,"Canada E&amp;P";"Europe EP Earnings",#N/A,FALSE,"Eur E&amp;P";"Other EP Earnings",#N/A,FALSE,"Other Foreign E&amp;P"}</definedName>
    <definedName name="wrn.IR._.Review." hidden="1">{"Earnings",#N/A,FALSE,"Earnings";"US EP Earnings",#N/A,FALSE,"US E&amp;P";"CapEx",#N/A,FALSE,"CAPEX Sum";"qtr review for IR",#N/A,FALSE,"Quarters";"EP Summary",#N/A,FALSE,"E&amp;P Summary";"Canada EP Earnings",#N/A,FALSE,"Canada E&amp;P";"Europe EP Earnings",#N/A,FALSE,"Eur E&amp;P";"Other EP Earnings",#N/A,FALSE,"Other Foreign E&amp;P"}</definedName>
    <definedName name="wrn.Jeff._.Standalone." localSheetId="12" hidden="1">{#N/A,#N/A,TRUE,"Acquirer_Cases_Input";#N/A,#N/A,TRUE,"Acquirer_Input";#N/A,#N/A,TRUE,"Acquirer"}</definedName>
    <definedName name="wrn.Jeff._.Standalone." localSheetId="20" hidden="1">{#N/A,#N/A,TRUE,"Acquirer_Cases_Input";#N/A,#N/A,TRUE,"Acquirer_Input";#N/A,#N/A,TRUE,"Acquirer"}</definedName>
    <definedName name="wrn.Jeff._.Standalone." hidden="1">{#N/A,#N/A,TRUE,"Acquirer_Cases_Input";#N/A,#N/A,TRUE,"Acquirer_Input";#N/A,#N/A,TRUE,"Acquirer"}</definedName>
    <definedName name="wrn.Kontenverteilung." localSheetId="12" hidden="1">{"Kontenverteilung",#N/A,FALSE,"H A Ü"}</definedName>
    <definedName name="wrn.Kontenverteilung." localSheetId="20" hidden="1">{"Kontenverteilung",#N/A,FALSE,"H A Ü"}</definedName>
    <definedName name="wrn.Kontenverteilung." hidden="1">{"Kontenverteilung",#N/A,FALSE,"H A Ü"}</definedName>
    <definedName name="wrn.LANDMGMT." localSheetId="12" hidden="1">{#N/A,#N/A,FALSE,"CAP 1998";#N/A,#N/A,FALSE,"CAP 1999";#N/A,#N/A,FALSE,"CAP 2000";#N/A,#N/A,FALSE,"CAP_2001";#N/A,#N/A,FALSE,"CAP_2002";#N/A,#N/A,FALSE,"MAINT_1998";#N/A,#N/A,FALSE,"MAINT_1999";#N/A,#N/A,FALSE,"MAINT_2000";#N/A,#N/A,FALSE,"MAINT_2001";#N/A,#N/A,FALSE,"MAINT_2002"}</definedName>
    <definedName name="wrn.LANDMGMT." localSheetId="20" hidden="1">{#N/A,#N/A,FALSE,"CAP 1998";#N/A,#N/A,FALSE,"CAP 1999";#N/A,#N/A,FALSE,"CAP 2000";#N/A,#N/A,FALSE,"CAP_2001";#N/A,#N/A,FALSE,"CAP_2002";#N/A,#N/A,FALSE,"MAINT_1998";#N/A,#N/A,FALSE,"MAINT_1999";#N/A,#N/A,FALSE,"MAINT_2000";#N/A,#N/A,FALSE,"MAINT_2001";#N/A,#N/A,FALSE,"MAINT_2002"}</definedName>
    <definedName name="wrn.LANDMGMT." hidden="1">{#N/A,#N/A,FALSE,"CAP 1998";#N/A,#N/A,FALSE,"CAP 1999";#N/A,#N/A,FALSE,"CAP 2000";#N/A,#N/A,FALSE,"CAP_2001";#N/A,#N/A,FALSE,"CAP_2002";#N/A,#N/A,FALSE,"MAINT_1998";#N/A,#N/A,FALSE,"MAINT_1999";#N/A,#N/A,FALSE,"MAINT_2000";#N/A,#N/A,FALSE,"MAINT_2001";#N/A,#N/A,FALSE,"MAINT_2002"}</definedName>
    <definedName name="wrn.Laud._.Apr94._.Sep94." localSheetId="12" hidden="1">{"Apr94_Sep94",#N/A,FALSE,"Apr 94 - Sep 94"}</definedName>
    <definedName name="wrn.Laud._.Apr94._.Sep94." localSheetId="20" hidden="1">{"Apr94_Sep94",#N/A,FALSE,"Apr 94 - Sep 94"}</definedName>
    <definedName name="wrn.Laud._.Apr94._.Sep94." hidden="1">{"Apr94_Sep94",#N/A,FALSE,"Apr 94 - Sep 94"}</definedName>
    <definedName name="wrn.Laud._.Apr95._.Sep95." localSheetId="12" hidden="1">{"Apr95_Sep95",#N/A,FALSE,"Apr 95 - Sep 95"}</definedName>
    <definedName name="wrn.Laud._.Apr95._.Sep95." localSheetId="20" hidden="1">{"Apr95_Sep95",#N/A,FALSE,"Apr 95 - Sep 95"}</definedName>
    <definedName name="wrn.Laud._.Apr95._.Sep95." hidden="1">{"Apr95_Sep95",#N/A,FALSE,"Apr 95 - Sep 95"}</definedName>
    <definedName name="wrn.Laud._.Oct93._.Mar94." localSheetId="12" hidden="1">{"Oct93_Mar94",#N/A,FALSE,"Oct 93 - Mar 94"}</definedName>
    <definedName name="wrn.Laud._.Oct93._.Mar94." localSheetId="20" hidden="1">{"Oct93_Mar94",#N/A,FALSE,"Oct 93 - Mar 94"}</definedName>
    <definedName name="wrn.Laud._.Oct93._.Mar94." hidden="1">{"Oct93_Mar94",#N/A,FALSE,"Oct 93 - Mar 94"}</definedName>
    <definedName name="wrn.Laud._.Oct94._.Mar95." localSheetId="12" hidden="1">{"Oct94_Mar95",#N/A,FALSE,"Oct 94 - Mar 95"}</definedName>
    <definedName name="wrn.Laud._.Oct94._.Mar95." localSheetId="20" hidden="1">{"Oct94_Mar95",#N/A,FALSE,"Oct 94 - Mar 95"}</definedName>
    <definedName name="wrn.Laud._.Oct94._.Mar95." hidden="1">{"Oct94_Mar95",#N/A,FALSE,"Oct 94 - Mar 95"}</definedName>
    <definedName name="wrn.Laud._.Oct95._.Mar96." localSheetId="12" hidden="1">{"Oct95_Mar96",#N/A,FALSE,"Oct 95 - Mar 96"}</definedName>
    <definedName name="wrn.Laud._.Oct95._.Mar96." localSheetId="20" hidden="1">{"Oct95_Mar96",#N/A,FALSE,"Oct 95 - Mar 96"}</definedName>
    <definedName name="wrn.Laud._.Oct95._.Mar96." hidden="1">{"Oct95_Mar96",#N/A,FALSE,"Oct 95 - Mar 96"}</definedName>
    <definedName name="wrn.LBO._.Summary." localSheetId="12" hidden="1">{"LBO Summary",#N/A,FALSE,"Summary"}</definedName>
    <definedName name="wrn.LBO._.Summary." localSheetId="20" hidden="1">{"LBO Summary",#N/A,FALSE,"Summary"}</definedName>
    <definedName name="wrn.LBO._.Summary." hidden="1">{"LBO Summary",#N/A,FALSE,"Summary"}</definedName>
    <definedName name="wrn.LIFE._.INS.._.LOANS." hidden="1">{#N/A,#N/A,FALSE,"TT-1 Officers' Life Insurance"}</definedName>
    <definedName name="wrn.LITIGATION." localSheetId="12" hidden="1">{"LI AFUDC DEBT 10282",#N/A,FALSE,"TXFORCST.XLS";"LIT AFUDC 10280",#N/A,FALSE,"TXFORCST.XLS";"LIT DEPR EXP 10281",#N/A,FALSE,"TXFORCST.XLS"}</definedName>
    <definedName name="wrn.LITIGATION." localSheetId="20" hidden="1">{"LI AFUDC DEBT 10282",#N/A,FALSE,"TXFORCST.XLS";"LIT AFUDC 10280",#N/A,FALSE,"TXFORCST.XLS";"LIT DEPR EXP 10281",#N/A,FALSE,"TXFORCST.XLS"}</definedName>
    <definedName name="wrn.LITIGATION." hidden="1">{"LI AFUDC DEBT 10282",#N/A,FALSE,"TXFORCST.XLS";"LIT AFUDC 10280",#N/A,FALSE,"TXFORCST.XLS";"LIT DEPR EXP 10281",#N/A,FALSE,"TXFORCST.XLS"}</definedName>
    <definedName name="wrn.LoanInformation." localSheetId="12" hidden="1">{"LoanSchedule",#N/A,FALSE,"LoanAssumptions";"LoanAssumptions",#N/A,FALSE,"LoanAssumptions"}</definedName>
    <definedName name="wrn.LoanInformation." localSheetId="20" hidden="1">{"LoanSchedule",#N/A,FALSE,"LoanAssumptions";"LoanAssumptions",#N/A,FALSE,"LoanAssumptions"}</definedName>
    <definedName name="wrn.LoanInformation." hidden="1">{"LoanSchedule",#N/A,FALSE,"LoanAssumptions";"LoanAssumptions",#N/A,FALSE,"LoanAssumptions"}</definedName>
    <definedName name="wrn.Long._.Report." localSheetId="12" hidden="1">{#N/A,#N/A,TRUE,"Cover";#N/A,#N/A,TRUE,"Header (ld)";#N/A,#N/A,TRUE,"T&amp;O By Region";#N/A,#N/A,TRUE,"Region Charts ";#N/A,#N/A,TRUE,"T&amp;O London";#N/A,#N/A,TRUE,"AD Report";#N/A,#N/A,TRUE,"Var by OU"}</definedName>
    <definedName name="wrn.Long._.Report." localSheetId="20" hidden="1">{#N/A,#N/A,TRUE,"Cover";#N/A,#N/A,TRUE,"Header (ld)";#N/A,#N/A,TRUE,"T&amp;O By Region";#N/A,#N/A,TRUE,"Region Charts ";#N/A,#N/A,TRUE,"T&amp;O London";#N/A,#N/A,TRUE,"AD Report";#N/A,#N/A,TRUE,"Var by OU"}</definedName>
    <definedName name="wrn.Long._.Report." hidden="1">{#N/A,#N/A,TRUE,"Cover";#N/A,#N/A,TRUE,"Header (ld)";#N/A,#N/A,TRUE,"T&amp;O By Region";#N/A,#N/A,TRUE,"Region Charts ";#N/A,#N/A,TRUE,"T&amp;O London";#N/A,#N/A,TRUE,"AD Report";#N/A,#N/A,TRUE,"Var by OU"}</definedName>
    <definedName name="wrn.LONG._.TERM._.DEBT." hidden="1">{#N/A,#N/A,FALSE,"MM-1 Long Term Debt"}</definedName>
    <definedName name="wrn.Market._.Op._.Exp." localSheetId="12" hidden="1">{#N/A,#N/A,FALSE,"MARKET"}</definedName>
    <definedName name="wrn.Market._.Op._.Exp." localSheetId="20" hidden="1">{#N/A,#N/A,FALSE,"MARKET"}</definedName>
    <definedName name="wrn.Market._.Op._.Exp." hidden="1">{#N/A,#N/A,FALSE,"MARKET"}</definedName>
    <definedName name="wrn.Market._.Share._.Report." localSheetId="12" hidden="1">{#N/A,#N/A,FALSE,"Summary";#N/A,#N/A,FALSE,"CONS";#N/A,#N/A,FALSE,"Aff";#N/A,#N/A,FALSE,"LMA";#N/A,#N/A,FALSE,"WAPA";#N/A,#N/A,FALSE,"WISH";#N/A,#N/A,FALSE,"Hartford";#N/A,#N/A,FALSE,"WTNH";#N/A,#N/A,FALSE,"WCTX";#N/A,#N/A,FALSE,"Battle Creek";#N/A,#N/A,FALSE,"WOOD";#N/A,#N/A,FALSE,"WOTV";#N/A,#N/A,FALSE,"WXSP";#N/A,#N/A,FALSE,"Norfolk";#N/A,#N/A,FALSE,"WAVY";#N/A,#N/A,FALSE,"WVBT";#N/A,#N/A,FALSE,"Buffalo";#N/A,#N/A,FALSE,"WIVB";#N/A,#N/A,FALSE,"WNLO";#N/A,#N/A,FALSE,"Austin";#N/A,#N/A,FALSE,"KXAN";#N/A,#N/A,FALSE,"KNVA";#N/A,#N/A,FALSE,"WANE";#N/A,#N/A,FALSE,"WWLP";#N/A,#N/A,FALSE,"WLFI"}</definedName>
    <definedName name="wrn.Market._.Share._.Report." localSheetId="20" hidden="1">{#N/A,#N/A,FALSE,"Summary";#N/A,#N/A,FALSE,"CONS";#N/A,#N/A,FALSE,"Aff";#N/A,#N/A,FALSE,"LMA";#N/A,#N/A,FALSE,"WAPA";#N/A,#N/A,FALSE,"WISH";#N/A,#N/A,FALSE,"Hartford";#N/A,#N/A,FALSE,"WTNH";#N/A,#N/A,FALSE,"WCTX";#N/A,#N/A,FALSE,"Battle Creek";#N/A,#N/A,FALSE,"WOOD";#N/A,#N/A,FALSE,"WOTV";#N/A,#N/A,FALSE,"WXSP";#N/A,#N/A,FALSE,"Norfolk";#N/A,#N/A,FALSE,"WAVY";#N/A,#N/A,FALSE,"WVBT";#N/A,#N/A,FALSE,"Buffalo";#N/A,#N/A,FALSE,"WIVB";#N/A,#N/A,FALSE,"WNLO";#N/A,#N/A,FALSE,"Austin";#N/A,#N/A,FALSE,"KXAN";#N/A,#N/A,FALSE,"KNVA";#N/A,#N/A,FALSE,"WANE";#N/A,#N/A,FALSE,"WWLP";#N/A,#N/A,FALSE,"WLFI"}</definedName>
    <definedName name="wrn.Market._.Share._.Report." hidden="1">{#N/A,#N/A,FALSE,"Summary";#N/A,#N/A,FALSE,"CONS";#N/A,#N/A,FALSE,"Aff";#N/A,#N/A,FALSE,"LMA";#N/A,#N/A,FALSE,"WAPA";#N/A,#N/A,FALSE,"WISH";#N/A,#N/A,FALSE,"Hartford";#N/A,#N/A,FALSE,"WTNH";#N/A,#N/A,FALSE,"WCTX";#N/A,#N/A,FALSE,"Battle Creek";#N/A,#N/A,FALSE,"WOOD";#N/A,#N/A,FALSE,"WOTV";#N/A,#N/A,FALSE,"WXSP";#N/A,#N/A,FALSE,"Norfolk";#N/A,#N/A,FALSE,"WAVY";#N/A,#N/A,FALSE,"WVBT";#N/A,#N/A,FALSE,"Buffalo";#N/A,#N/A,FALSE,"WIVB";#N/A,#N/A,FALSE,"WNLO";#N/A,#N/A,FALSE,"Austin";#N/A,#N/A,FALSE,"KXAN";#N/A,#N/A,FALSE,"KNVA";#N/A,#N/A,FALSE,"WANE";#N/A,#N/A,FALSE,"WWLP";#N/A,#N/A,FALSE,"WLFI"}</definedName>
    <definedName name="wrn.MARKETABLE._.SEC.." hidden="1">{#N/A,#N/A,FALSE,"B-1 Mkt. Sec. - Int.";#N/A,#N/A,FALSE,"B-2 Mkt. Sec. - Val.";#N/A,#N/A,FALSE,"B-3 Mkt. Sec. - Gain (Loss)"}</definedName>
    <definedName name="wrn.Martin._.Apr94_Sep94." localSheetId="12" hidden="1">{"Martin Apr94_Sep94",#N/A,FALSE,"Martin Apr94 - Sep94"}</definedName>
    <definedName name="wrn.Martin._.Apr94_Sep94." localSheetId="20" hidden="1">{"Martin Apr94_Sep94",#N/A,FALSE,"Martin Apr94 - Sep94"}</definedName>
    <definedName name="wrn.Martin._.Apr94_Sep94." hidden="1">{"Martin Apr94_Sep94",#N/A,FALSE,"Martin Apr94 - Sep94"}</definedName>
    <definedName name="wrn.Martin._.Apr95_Sep95." localSheetId="12" hidden="1">{"Martin Apr95_Sep95",#N/A,FALSE,"Martin Apr95 - Sep95"}</definedName>
    <definedName name="wrn.Martin._.Apr95_Sep95." localSheetId="20" hidden="1">{"Martin Apr95_Sep95",#N/A,FALSE,"Martin Apr95 - Sep95"}</definedName>
    <definedName name="wrn.Martin._.Apr95_Sep95." hidden="1">{"Martin Apr95_Sep95",#N/A,FALSE,"Martin Apr95 - Sep95"}</definedName>
    <definedName name="wrn.Martin._.Oct93_Mar94." localSheetId="12" hidden="1">{"Martin Oct93_Mar94",#N/A,FALSE,"Martin Oct93 - Mar94"}</definedName>
    <definedName name="wrn.Martin._.Oct93_Mar94." localSheetId="20" hidden="1">{"Martin Oct93_Mar94",#N/A,FALSE,"Martin Oct93 - Mar94"}</definedName>
    <definedName name="wrn.Martin._.Oct93_Mar94." hidden="1">{"Martin Oct93_Mar94",#N/A,FALSE,"Martin Oct93 - Mar94"}</definedName>
    <definedName name="wrn.Martin._.Oct94_Mar95." localSheetId="12" hidden="1">{"Martin Oct94_Mar95",#N/A,FALSE,"Martin Oct94 - Mar95"}</definedName>
    <definedName name="wrn.Martin._.Oct94_Mar95." localSheetId="20" hidden="1">{"Martin Oct94_Mar95",#N/A,FALSE,"Martin Oct94 - Mar95"}</definedName>
    <definedName name="wrn.Martin._.Oct94_Mar95." hidden="1">{"Martin Oct94_Mar95",#N/A,FALSE,"Martin Oct94 - Mar95"}</definedName>
    <definedName name="wrn.Martin._.Oct95_Mar96." localSheetId="12" hidden="1">{"Martin Oct95_Mar96",#N/A,FALSE,"Martin Oct95 - Mar96"}</definedName>
    <definedName name="wrn.Martin._.Oct95_Mar96." localSheetId="20" hidden="1">{"Martin Oct95_Mar96",#N/A,FALSE,"Martin Oct95 - Mar96"}</definedName>
    <definedName name="wrn.Martin._.Oct95_Mar96." hidden="1">{"Martin Oct95_Mar96",#N/A,FALSE,"Martin Oct95 - Mar96"}</definedName>
    <definedName name="wrn.matdtl." localSheetId="12" hidden="1">{"MATALL",#N/A,FALSE,"Sheet4";"matclass",#N/A,FALSE,"Sheet4"}</definedName>
    <definedName name="wrn.matdtl." localSheetId="20" hidden="1">{"MATALL",#N/A,FALSE,"Sheet4";"matclass",#N/A,FALSE,"Sheet4"}</definedName>
    <definedName name="wrn.matdtl." hidden="1">{"MATALL",#N/A,FALSE,"Sheet4";"matclass",#N/A,FALSE,"Sheet4"}</definedName>
    <definedName name="wrn.matdtla" localSheetId="12" hidden="1">{"MATALL",#N/A,FALSE,"Sheet4";"matclass",#N/A,FALSE,"Sheet4"}</definedName>
    <definedName name="wrn.matdtla" localSheetId="20" hidden="1">{"MATALL",#N/A,FALSE,"Sheet4";"matclass",#N/A,FALSE,"Sheet4"}</definedName>
    <definedName name="wrn.matdtla" hidden="1">{"MATALL",#N/A,FALSE,"Sheet4";"matclass",#N/A,FALSE,"Sheet4"}</definedName>
    <definedName name="wrn.MBRS." localSheetId="12" hidden="1">{#N/A,#N/A,FALSE,"MBR PCS";#N/A,#N/A,FALSE,"MBR CIG";#N/A,#N/A,FALSE,"MBR iDEN";#N/A,#N/A,FALSE,"MBR_FWT";#N/A,#N/A,FALSE,"MBR TOTAL"}</definedName>
    <definedName name="wrn.MBRS." localSheetId="20" hidden="1">{#N/A,#N/A,FALSE,"MBR PCS";#N/A,#N/A,FALSE,"MBR CIG";#N/A,#N/A,FALSE,"MBR iDEN";#N/A,#N/A,FALSE,"MBR_FWT";#N/A,#N/A,FALSE,"MBR TOTAL"}</definedName>
    <definedName name="wrn.MBRS." hidden="1">{#N/A,#N/A,FALSE,"MBR PCS";#N/A,#N/A,FALSE,"MBR CIG";#N/A,#N/A,FALSE,"MBR iDEN";#N/A,#N/A,FALSE,"MBR_FWT";#N/A,#N/A,FALSE,"MBR TOTAL"}</definedName>
    <definedName name="wrn.MBRS._1" localSheetId="12" hidden="1">{#N/A,#N/A,FALSE,"MBR PCS";#N/A,#N/A,FALSE,"MBR CIG";#N/A,#N/A,FALSE,"MBR iDEN";#N/A,#N/A,FALSE,"MBR_FWT";#N/A,#N/A,FALSE,"MBR TOTAL"}</definedName>
    <definedName name="wrn.MBRS._1" localSheetId="20" hidden="1">{#N/A,#N/A,FALSE,"MBR PCS";#N/A,#N/A,FALSE,"MBR CIG";#N/A,#N/A,FALSE,"MBR iDEN";#N/A,#N/A,FALSE,"MBR_FWT";#N/A,#N/A,FALSE,"MBR TOTAL"}</definedName>
    <definedName name="wrn.MBRS._1" hidden="1">{#N/A,#N/A,FALSE,"MBR PCS";#N/A,#N/A,FALSE,"MBR CIG";#N/A,#N/A,FALSE,"MBR iDEN";#N/A,#N/A,FALSE,"MBR_FWT";#N/A,#N/A,FALSE,"MBR TOTAL"}</definedName>
    <definedName name="wrn.MBRS._2" localSheetId="12" hidden="1">{#N/A,#N/A,FALSE,"MBR PCS";#N/A,#N/A,FALSE,"MBR CIG";#N/A,#N/A,FALSE,"MBR iDEN";#N/A,#N/A,FALSE,"MBR_FWT";#N/A,#N/A,FALSE,"MBR TOTAL"}</definedName>
    <definedName name="wrn.MBRS._2" localSheetId="20" hidden="1">{#N/A,#N/A,FALSE,"MBR PCS";#N/A,#N/A,FALSE,"MBR CIG";#N/A,#N/A,FALSE,"MBR iDEN";#N/A,#N/A,FALSE,"MBR_FWT";#N/A,#N/A,FALSE,"MBR TOTAL"}</definedName>
    <definedName name="wrn.MBRS._2" hidden="1">{#N/A,#N/A,FALSE,"MBR PCS";#N/A,#N/A,FALSE,"MBR CIG";#N/A,#N/A,FALSE,"MBR iDEN";#N/A,#N/A,FALSE,"MBR_FWT";#N/A,#N/A,FALSE,"MBR TOTAL"}</definedName>
    <definedName name="wrn.MBRS._3" localSheetId="12" hidden="1">{#N/A,#N/A,FALSE,"MBR PCS";#N/A,#N/A,FALSE,"MBR CIG";#N/A,#N/A,FALSE,"MBR iDEN";#N/A,#N/A,FALSE,"MBR_FWT";#N/A,#N/A,FALSE,"MBR TOTAL"}</definedName>
    <definedName name="wrn.MBRS._3" localSheetId="20" hidden="1">{#N/A,#N/A,FALSE,"MBR PCS";#N/A,#N/A,FALSE,"MBR CIG";#N/A,#N/A,FALSE,"MBR iDEN";#N/A,#N/A,FALSE,"MBR_FWT";#N/A,#N/A,FALSE,"MBR TOTAL"}</definedName>
    <definedName name="wrn.MBRS._3" hidden="1">{#N/A,#N/A,FALSE,"MBR PCS";#N/A,#N/A,FALSE,"MBR CIG";#N/A,#N/A,FALSE,"MBR iDEN";#N/A,#N/A,FALSE,"MBR_FWT";#N/A,#N/A,FALSE,"MBR TOTAL"}</definedName>
    <definedName name="wrn.MBRS._4" localSheetId="12" hidden="1">{#N/A,#N/A,FALSE,"MBR PCS";#N/A,#N/A,FALSE,"MBR CIG";#N/A,#N/A,FALSE,"MBR iDEN";#N/A,#N/A,FALSE,"MBR_FWT";#N/A,#N/A,FALSE,"MBR TOTAL"}</definedName>
    <definedName name="wrn.MBRS._4" localSheetId="20" hidden="1">{#N/A,#N/A,FALSE,"MBR PCS";#N/A,#N/A,FALSE,"MBR CIG";#N/A,#N/A,FALSE,"MBR iDEN";#N/A,#N/A,FALSE,"MBR_FWT";#N/A,#N/A,FALSE,"MBR TOTAL"}</definedName>
    <definedName name="wrn.MBRS._4" hidden="1">{#N/A,#N/A,FALSE,"MBR PCS";#N/A,#N/A,FALSE,"MBR CIG";#N/A,#N/A,FALSE,"MBR iDEN";#N/A,#N/A,FALSE,"MBR_FWT";#N/A,#N/A,FALSE,"MBR TOTAL"}</definedName>
    <definedName name="wrn.MBRS._5" localSheetId="12" hidden="1">{#N/A,#N/A,FALSE,"MBR PCS";#N/A,#N/A,FALSE,"MBR CIG";#N/A,#N/A,FALSE,"MBR iDEN";#N/A,#N/A,FALSE,"MBR_FWT";#N/A,#N/A,FALSE,"MBR TOTAL"}</definedName>
    <definedName name="wrn.MBRS._5" localSheetId="20" hidden="1">{#N/A,#N/A,FALSE,"MBR PCS";#N/A,#N/A,FALSE,"MBR CIG";#N/A,#N/A,FALSE,"MBR iDEN";#N/A,#N/A,FALSE,"MBR_FWT";#N/A,#N/A,FALSE,"MBR TOTAL"}</definedName>
    <definedName name="wrn.MBRS._5" hidden="1">{#N/A,#N/A,FALSE,"MBR PCS";#N/A,#N/A,FALSE,"MBR CIG";#N/A,#N/A,FALSE,"MBR iDEN";#N/A,#N/A,FALSE,"MBR_FWT";#N/A,#N/A,FALSE,"MBR TOTAL"}</definedName>
    <definedName name="wrn.MFR." localSheetId="12" hidden="1">{#N/A,#N/A,FALSE,"Index";#N/A,#N/A,FALSE,"SCH_B1";#N/A,#N/A,FALSE,"SCH_B2";#N/A,#N/A,FALSE,"SCH_B2.1";#N/A,#N/A,FALSE,"SCH_B2.2";#N/A,#N/A,FALSE,"SCH_B2.3";#N/A,#N/A,FALSE,"SCH_B2.4";#N/A,#N/A,FALSE,"SCH_B3";#N/A,#N/A,FALSE,"SCH_B3.1";#N/A,#N/A,FALSE,"SCH_C1-a";#N/A,#N/A,FALSE,"SCH_C2";#N/A,#N/A,FALSE,"SCH_C2.1";#N/A,#N/A,FALSE,"SCH_D1A";#N/A,#N/A,FALSE,"SCH_D2";#N/A,#N/A,FALSE,"SCH_D2.1";#N/A,#N/A,FALSE,"SCH_E1";#N/A,#N/A,FALSE,"SCH_F1";#N/A,#N/A,FALSE,"SCH_F-2";#N/A,#N/A,FALSE,"SCH_F-3";#N/A,#N/A,FALSE,"SCH_H1";#N/A,#N/A,FALSE,"SCH_H2";#N/A,#N/A,FALSE,"SCH_H2.1";#N/A,#N/A,FALSE,"SCH_I1";#N/A,#N/A,FALSE,"SCH_I1a";#N/A,#N/A,FALSE,"SCH_J1";#N/A,#N/A,FALSE,"SCH_J3";#N/A,#N/A,FALSE,"SCH_J4"}</definedName>
    <definedName name="wrn.MFR." localSheetId="20" hidden="1">{#N/A,#N/A,FALSE,"Index";#N/A,#N/A,FALSE,"SCH_B1";#N/A,#N/A,FALSE,"SCH_B2";#N/A,#N/A,FALSE,"SCH_B2.1";#N/A,#N/A,FALSE,"SCH_B2.2";#N/A,#N/A,FALSE,"SCH_B2.3";#N/A,#N/A,FALSE,"SCH_B2.4";#N/A,#N/A,FALSE,"SCH_B3";#N/A,#N/A,FALSE,"SCH_B3.1";#N/A,#N/A,FALSE,"SCH_C1-a";#N/A,#N/A,FALSE,"SCH_C2";#N/A,#N/A,FALSE,"SCH_C2.1";#N/A,#N/A,FALSE,"SCH_D1A";#N/A,#N/A,FALSE,"SCH_D2";#N/A,#N/A,FALSE,"SCH_D2.1";#N/A,#N/A,FALSE,"SCH_E1";#N/A,#N/A,FALSE,"SCH_F1";#N/A,#N/A,FALSE,"SCH_F-2";#N/A,#N/A,FALSE,"SCH_F-3";#N/A,#N/A,FALSE,"SCH_H1";#N/A,#N/A,FALSE,"SCH_H2";#N/A,#N/A,FALSE,"SCH_H2.1";#N/A,#N/A,FALSE,"SCH_I1";#N/A,#N/A,FALSE,"SCH_I1a";#N/A,#N/A,FALSE,"SCH_J1";#N/A,#N/A,FALSE,"SCH_J3";#N/A,#N/A,FALSE,"SCH_J4"}</definedName>
    <definedName name="wrn.MFR." hidden="1">{#N/A,#N/A,FALSE,"Index";#N/A,#N/A,FALSE,"SCH_B1";#N/A,#N/A,FALSE,"SCH_B2";#N/A,#N/A,FALSE,"SCH_B2.1";#N/A,#N/A,FALSE,"SCH_B2.2";#N/A,#N/A,FALSE,"SCH_B2.3";#N/A,#N/A,FALSE,"SCH_B2.4";#N/A,#N/A,FALSE,"SCH_B3";#N/A,#N/A,FALSE,"SCH_B3.1";#N/A,#N/A,FALSE,"SCH_C1-a";#N/A,#N/A,FALSE,"SCH_C2";#N/A,#N/A,FALSE,"SCH_C2.1";#N/A,#N/A,FALSE,"SCH_D1A";#N/A,#N/A,FALSE,"SCH_D2";#N/A,#N/A,FALSE,"SCH_D2.1";#N/A,#N/A,FALSE,"SCH_E1";#N/A,#N/A,FALSE,"SCH_F1";#N/A,#N/A,FALSE,"SCH_F-2";#N/A,#N/A,FALSE,"SCH_F-3";#N/A,#N/A,FALSE,"SCH_H1";#N/A,#N/A,FALSE,"SCH_H2";#N/A,#N/A,FALSE,"SCH_H2.1";#N/A,#N/A,FALSE,"SCH_I1";#N/A,#N/A,FALSE,"SCH_I1a";#N/A,#N/A,FALSE,"SCH_J1";#N/A,#N/A,FALSE,"SCH_J3";#N/A,#N/A,FALSE,"SCH_J4"}</definedName>
    <definedName name="wrn.MiniSum." localSheetId="12" hidden="1">{#N/A,#N/A,TRUE,"Facility-Input";#N/A,#N/A,TRUE,"Graphs";#N/A,#N/A,TRUE,"TOTAL"}</definedName>
    <definedName name="wrn.MiniSum." localSheetId="20" hidden="1">{#N/A,#N/A,TRUE,"Facility-Input";#N/A,#N/A,TRUE,"Graphs";#N/A,#N/A,TRUE,"TOTAL"}</definedName>
    <definedName name="wrn.MiniSum." hidden="1">{#N/A,#N/A,TRUE,"Facility-Input";#N/A,#N/A,TRUE,"Graphs";#N/A,#N/A,TRUE,"TOTAL"}</definedName>
    <definedName name="wrn.Month.Qtr.YTD." hidden="1">{#N/A,#N/A,FALSE,"Cover";"NI_Mon.Qtr.YTD",#N/A,FALSE,"Net Income";"Earnings_Month.Qtr.YTD",#N/A,FALSE,"Earnings";#N/A,#N/A,FALSE,"Indicators"}</definedName>
    <definedName name="wrn.Month.YTD." hidden="1">{#N/A,#N/A,FALSE,"Cover";"NI_Mon.YTD",#N/A,FALSE,"Net Income";"Earnings_Month.YTD",#N/A,FALSE,"Earnings";#N/A,#N/A,FALSE,"Indicators"}</definedName>
    <definedName name="wrn.MONTH_QTR_YTD." hidden="1">{"MTH_QTR_YTD",#N/A,FALSE,"Summary";"VAR_MTH_QTR_YTD",#N/A,FALSE,"Summary"}</definedName>
    <definedName name="wrn.MONTH_YTD." hidden="1">{"MTH_YTD",#N/A,FALSE,"Summary";"VAR_MTH_YTD",#N/A,FALSE,"Summary"}</definedName>
    <definedName name="wrn.monthly." hidden="1">{"monthly",#N/A,FALSE,"Monthly"}</definedName>
    <definedName name="wrn.MonthlyRentRoll." localSheetId="12" hidden="1">{"MonthlyRentRoll",#N/A,FALSE,"RentRoll"}</definedName>
    <definedName name="wrn.MonthlyRentRoll." localSheetId="20" hidden="1">{"MonthlyRentRoll",#N/A,FALSE,"RentRoll"}</definedName>
    <definedName name="wrn.MonthlyRentRoll." hidden="1">{"MonthlyRentRoll",#N/A,FALSE,"RentRoll"}</definedName>
    <definedName name="wrn.new." localSheetId="12" hidden="1">{"Balance Sheet",#N/A,FALSE,"Balance";"Balance Sheet Details",#N/A,FALSE,"Balance";"Change in Cash",#N/A,FALSE,"Cashflow"}</definedName>
    <definedName name="wrn.new." localSheetId="20" hidden="1">{"Balance Sheet",#N/A,FALSE,"Balance";"Balance Sheet Details",#N/A,FALSE,"Balance";"Change in Cash",#N/A,FALSE,"Cashflow"}</definedName>
    <definedName name="wrn.new." hidden="1">{"Balance Sheet",#N/A,FALSE,"Balance";"Balance Sheet Details",#N/A,FALSE,"Balance";"Change in Cash",#N/A,FALSE,"Cashflow"}</definedName>
    <definedName name="wrn.NOTES._.REC.." hidden="1">{#N/A,#N/A,FALSE,"H-1 Notes Receivable"}</definedName>
    <definedName name="wrn.NSS." localSheetId="12"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NSS." localSheetId="20"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NSS."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NSS._1" localSheetId="12"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NSS._1" localSheetId="20"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NSS._1"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NSS._2" localSheetId="12"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NSS._2" localSheetId="20"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NSS._2"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NSS._3" localSheetId="12"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NSS._3" localSheetId="20"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NSS._3"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NSS._4" localSheetId="12"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NSS._4" localSheetId="20"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NSS._4"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NSS._5" localSheetId="12"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NSS._5" localSheetId="20"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NSS._5"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OBO._.12._.MO._.ENDED." localSheetId="12" hidden="1">{"OBO 12 Month Ended",#N/A,FALSE,"OBO 12 Months"}</definedName>
    <definedName name="wrn.OBO._.12._.MO._.ENDED." localSheetId="20" hidden="1">{"OBO 12 Month Ended",#N/A,FALSE,"OBO 12 Months"}</definedName>
    <definedName name="wrn.OBO._.12._.MO._.ENDED." hidden="1">{"OBO 12 Month Ended",#N/A,FALSE,"OBO 12 Months"}</definedName>
    <definedName name="wrn.OBO._.MONTHLY." localSheetId="12" hidden="1">{"obo monthly",#N/A,FALSE,"OBO Monthly"}</definedName>
    <definedName name="wrn.OBO._.MONTHLY." localSheetId="20" hidden="1">{"obo monthly",#N/A,FALSE,"OBO Monthly"}</definedName>
    <definedName name="wrn.OBO._.MONTHLY." hidden="1">{"obo monthly",#N/A,FALSE,"OBO Monthly"}</definedName>
    <definedName name="wrn.OBO._.Summary." localSheetId="12" hidden="1">{"OBO Deferred Tax Sum",#N/A,FALSE,"OBO DEF TAX"}</definedName>
    <definedName name="wrn.OBO._.Summary." localSheetId="20" hidden="1">{"OBO Deferred Tax Sum",#N/A,FALSE,"OBO DEF TAX"}</definedName>
    <definedName name="wrn.OBO._.Summary." hidden="1">{"OBO Deferred Tax Sum",#N/A,FALSE,"OBO DEF TAX"}</definedName>
    <definedName name="wrn.Oct93_Mar94." localSheetId="12" hidden="1">{"Oct93_Mar94",#N/A,FALSE,"Actuals (Oct 93 - Mar 94)"}</definedName>
    <definedName name="wrn.Oct93_Mar94." localSheetId="20" hidden="1">{"Oct93_Mar94",#N/A,FALSE,"Actuals (Oct 93 - Mar 94)"}</definedName>
    <definedName name="wrn.Oct93_Mar94." hidden="1">{"Oct93_Mar94",#N/A,FALSE,"Actuals (Oct 93 - Mar 94)"}</definedName>
    <definedName name="wrn.Oct94_Mar95." localSheetId="12" hidden="1">{"Oct94_Mar95",#N/A,FALSE,"Actuals (Oct 94 - Mar 95)"}</definedName>
    <definedName name="wrn.Oct94_Mar95." localSheetId="20" hidden="1">{"Oct94_Mar95",#N/A,FALSE,"Actuals (Oct 94 - Mar 95)"}</definedName>
    <definedName name="wrn.Oct94_Mar95." hidden="1">{"Oct94_Mar95",#N/A,FALSE,"Actuals (Oct 94 - Mar 95)"}</definedName>
    <definedName name="wrn.Oct95_Mar96." localSheetId="12" hidden="1">{"Oct95_Mar96",#N/A,FALSE,"Estimates (Oct 95 - Mar 96)"}</definedName>
    <definedName name="wrn.Oct95_Mar96." localSheetId="20" hidden="1">{"Oct95_Mar96",#N/A,FALSE,"Estimates (Oct 95 - Mar 96)"}</definedName>
    <definedName name="wrn.Oct95_Mar96." hidden="1">{"Oct95_Mar96",#N/A,FALSE,"Estimates (Oct 95 - Mar 96)"}</definedName>
    <definedName name="wrn.OK._.FUEL._.COMPARISON." localSheetId="12" hidden="1">{"OK_FUEL_COMPARISON",#N/A,FALSE,"Ok_Fuel&amp;Rev"}</definedName>
    <definedName name="wrn.OK._.FUEL._.COMPARISON." localSheetId="20" hidden="1">{"OK_FUEL_COMPARISON",#N/A,FALSE,"Ok_Fuel&amp;Rev"}</definedName>
    <definedName name="wrn.OK._.FUEL._.COMPARISON." hidden="1">{"OK_FUEL_COMPARISON",#N/A,FALSE,"Ok_Fuel&amp;Rev"}</definedName>
    <definedName name="wrn.OK._.JURIS._.FAC._.CALCULATION." localSheetId="12" hidden="1">{"OK_JURIS_FAC",#N/A,FALSE,"Ok_Fuel&amp;Rev"}</definedName>
    <definedName name="wrn.OK._.JURIS._.FAC._.CALCULATION." localSheetId="20" hidden="1">{"OK_JURIS_FAC",#N/A,FALSE,"Ok_Fuel&amp;Rev"}</definedName>
    <definedName name="wrn.OK._.JURIS._.FAC._.CALCULATION." hidden="1">{"OK_JURIS_FAC",#N/A,FALSE,"Ok_Fuel&amp;Rev"}</definedName>
    <definedName name="wrn.OK._.JURIS._.FUEL._.COST." localSheetId="12" hidden="1">{"OK_JURIS_FUEL",#N/A,FALSE,"Ok_Fuel&amp;Rev"}</definedName>
    <definedName name="wrn.OK._.JURIS._.FUEL._.COST." localSheetId="20" hidden="1">{"OK_JURIS_FUEL",#N/A,FALSE,"Ok_Fuel&amp;Rev"}</definedName>
    <definedName name="wrn.OK._.JURIS._.FUEL._.COST." hidden="1">{"OK_JURIS_FUEL",#N/A,FALSE,"Ok_Fuel&amp;Rev"}</definedName>
    <definedName name="wrn.OKLA._.PRO._.FORMA._.FUEL." localSheetId="12" hidden="1">{"OK_PRO_FORMA_FUEL",#N/A,FALSE,"Ok_Fuel&amp;Rev"}</definedName>
    <definedName name="wrn.OKLA._.PRO._.FORMA._.FUEL." localSheetId="20" hidden="1">{"OK_PRO_FORMA_FUEL",#N/A,FALSE,"Ok_Fuel&amp;Rev"}</definedName>
    <definedName name="wrn.OKLA._.PRO._.FORMA._.FUEL." hidden="1">{"OK_PRO_FORMA_FUEL",#N/A,FALSE,"Ok_Fuel&amp;Rev"}</definedName>
    <definedName name="wrn.OMPA._.FAC." localSheetId="12" hidden="1">{"OMPA_FAC",#N/A,FALSE,"OMPA FAC"}</definedName>
    <definedName name="wrn.OMPA._.FAC." localSheetId="20" hidden="1">{"OMPA_FAC",#N/A,FALSE,"OMPA FAC"}</definedName>
    <definedName name="wrn.OMPA._.FAC." hidden="1">{"OMPA_FAC",#N/A,FALSE,"OMPA FAC"}</definedName>
    <definedName name="wrn.On._.Air._.Op._.Exp." localSheetId="12" hidden="1">{"view1",#N/A,FALSE,"ON AIR"}</definedName>
    <definedName name="wrn.On._.Air._.Op._.Exp." localSheetId="20" hidden="1">{"view1",#N/A,FALSE,"ON AIR"}</definedName>
    <definedName name="wrn.On._.Air._.Op._.Exp." hidden="1">{"view1",#N/A,FALSE,"ON AIR"}</definedName>
    <definedName name="wrn.OperatingAssumtions." localSheetId="12" hidden="1">{#N/A,#N/A,FALSE,"OperatingAssumptions"}</definedName>
    <definedName name="wrn.OperatingAssumtions." localSheetId="20" hidden="1">{#N/A,#N/A,FALSE,"OperatingAssumptions"}</definedName>
    <definedName name="wrn.OperatingAssumtions." hidden="1">{#N/A,#N/A,FALSE,"OperatingAssumptions"}</definedName>
    <definedName name="wrn.Operations._.Review." localSheetId="12" hidden="1">{#N/A,#N/A,FALSE,"Proforma Five Yr";#N/A,#N/A,FALSE,"Occ and Rate";#N/A,#N/A,FALSE,"PF Input";#N/A,#N/A,FALSE,"Hotcomps"}</definedName>
    <definedName name="wrn.Operations._.Review." localSheetId="20" hidden="1">{#N/A,#N/A,FALSE,"Proforma Five Yr";#N/A,#N/A,FALSE,"Occ and Rate";#N/A,#N/A,FALSE,"PF Input";#N/A,#N/A,FALSE,"Hotcomps"}</definedName>
    <definedName name="wrn.Operations._.Review." hidden="1">{#N/A,#N/A,FALSE,"Proforma Five Yr";#N/A,#N/A,FALSE,"Occ and Rate";#N/A,#N/A,FALSE,"PF Input";#N/A,#N/A,FALSE,"Hotcomps"}</definedName>
    <definedName name="wrn.OR09._.Budget._.Stuff." localSheetId="12" hidden="1">{#N/A,#N/A,FALSE,"8-14-03 Detail";#N/A,#N/A,FALSE,"FLA Comparisons";#N/A,#N/A,FALSE,"Budget Changes Summary ";#N/A,#N/A,FALSE,"Exec Summary"}</definedName>
    <definedName name="wrn.OR09._.Budget._.Stuff." localSheetId="20" hidden="1">{#N/A,#N/A,FALSE,"8-14-03 Detail";#N/A,#N/A,FALSE,"FLA Comparisons";#N/A,#N/A,FALSE,"Budget Changes Summary ";#N/A,#N/A,FALSE,"Exec Summary"}</definedName>
    <definedName name="wrn.OR09._.Budget._.Stuff." hidden="1">{#N/A,#N/A,FALSE,"8-14-03 Detail";#N/A,#N/A,FALSE,"FLA Comparisons";#N/A,#N/A,FALSE,"Budget Changes Summary ";#N/A,#N/A,FALSE,"Exec Summary"}</definedName>
    <definedName name="wrn.OTHER._.DATA." localSheetId="12" hidden="1">{"OTHER_DATA",#N/A,FALSE,"Ok_Fuel&amp;Rev"}</definedName>
    <definedName name="wrn.OTHER._.DATA." localSheetId="20" hidden="1">{"OTHER_DATA",#N/A,FALSE,"Ok_Fuel&amp;Rev"}</definedName>
    <definedName name="wrn.OTHER._.DATA." hidden="1">{"OTHER_DATA",#N/A,FALSE,"Ok_Fuel&amp;Rev"}</definedName>
    <definedName name="wrn.OTHER._.INCOME." hidden="1">{#N/A,#N/A,FALSE,"0600-1 Other Income (Expense)"}</definedName>
    <definedName name="wrn.Out._.of._.Period." localSheetId="12" hidden="1">{"Out of Period",#N/A,FALSE,"Out of Period"}</definedName>
    <definedName name="wrn.Out._.of._.Period." localSheetId="20" hidden="1">{"Out of Period",#N/A,FALSE,"Out of Period"}</definedName>
    <definedName name="wrn.Out._.of._.Period." hidden="1">{"Out of Period",#N/A,FALSE,"Out of Period"}</definedName>
    <definedName name="wrn.Outlook._.Report." localSheetId="12" hidden="1">{#N/A,#N/A,FALSE,"Outlook for Month ";#N/A,#N/A,FALSE,"Risk for Month ";#N/A,#N/A,FALSE,"Upside for Month"}</definedName>
    <definedName name="wrn.Outlook._.Report." localSheetId="20" hidden="1">{#N/A,#N/A,FALSE,"Outlook for Month ";#N/A,#N/A,FALSE,"Risk for Month ";#N/A,#N/A,FALSE,"Upside for Month"}</definedName>
    <definedName name="wrn.Outlook._.Report." hidden="1">{#N/A,#N/A,FALSE,"Outlook for Month ";#N/A,#N/A,FALSE,"Risk for Month ";#N/A,#N/A,FALSE,"Upside for Month"}</definedName>
    <definedName name="wrn.PAGE2." hidden="1">{#N/A,#N/A,FALSE,"PG2OF4"}</definedName>
    <definedName name="wrn.PAGE3." hidden="1">{#N/A,#N/A,FALSE,"PG3OF4"}</definedName>
    <definedName name="wrn.PAGE4." hidden="1">{#N/A,#N/A,FALSE,"PG4OF4"}</definedName>
    <definedName name="wrn.PCS." localSheetId="12"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PCS." localSheetId="20"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PCS."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PCS._1" localSheetId="12"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PCS._1" localSheetId="20"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PCS._1"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PCS._2" localSheetId="12"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PCS._2" localSheetId="20"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PCS._2"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PCS._3" localSheetId="12"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PCS._3" localSheetId="20"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PCS._3"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PCS._4" localSheetId="12"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PCS._4" localSheetId="20"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PCS._4"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PCS._5" localSheetId="12"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PCS._5" localSheetId="20"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PCS._5"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PCS_CSG_PPG."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wrn.PCS_CSG_PPG."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wrn.PCS_CSG_PPG."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wrn.PCS_CSG_PPG._1"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wrn.PCS_CSG_PPG._1"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wrn.PCS_CSG_PPG._1"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wrn.PCS_CSG_PPG._2"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wrn.PCS_CSG_PPG._2"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wrn.PCS_CSG_PPG._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wrn.PCS_CSG_PPG._3"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wrn.PCS_CSG_PPG._3"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wrn.PCS_CSG_PPG._3"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wrn.PCS_CSG_PPG._4"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wrn.PCS_CSG_PPG._4"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wrn.PCS_CSG_PPG._4"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wrn.PCS_CSG_PPG._5"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wrn.PCS_CSG_PPG._5"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wrn.PCS_CSG_PPG._5"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wrn.Phase._.I." localSheetId="12" hidden="1">{#N/A,#N/A,FALSE,"Transaction Summary-DTW";#N/A,#N/A,FALSE,"Proforma Five Yr";#N/A,#N/A,FALSE,"Occ and Rate"}</definedName>
    <definedName name="wrn.Phase._.I." localSheetId="20" hidden="1">{#N/A,#N/A,FALSE,"Transaction Summary-DTW";#N/A,#N/A,FALSE,"Proforma Five Yr";#N/A,#N/A,FALSE,"Occ and Rate"}</definedName>
    <definedName name="wrn.Phase._.I." hidden="1">{#N/A,#N/A,FALSE,"Transaction Summary-DTW";#N/A,#N/A,FALSE,"Proforma Five Yr";#N/A,#N/A,FALSE,"Occ and Rate"}</definedName>
    <definedName name="wrn.PPAGE2." localSheetId="12" hidden="1">{"PPAGE2",#N/A,FALSE,"JAN95_OU"}</definedName>
    <definedName name="wrn.PPAGE2." localSheetId="20" hidden="1">{"PPAGE2",#N/A,FALSE,"JAN95_OU"}</definedName>
    <definedName name="wrn.PPAGE2." hidden="1">{"PPAGE2",#N/A,FALSE,"JAN95_OU"}</definedName>
    <definedName name="wrn.PPAGE3." localSheetId="12" hidden="1">{"PPAGE3",#N/A,FALSE,"JAN95_OU"}</definedName>
    <definedName name="wrn.PPAGE3." localSheetId="20" hidden="1">{"PPAGE3",#N/A,FALSE,"JAN95_OU"}</definedName>
    <definedName name="wrn.PPAGE3." hidden="1">{"PPAGE3",#N/A,FALSE,"JAN95_OU"}</definedName>
    <definedName name="wrn.PPJOURNAL._.ENTRY." localSheetId="12" hidden="1">{"PPDEFERREDBAL",#N/A,FALSE,"PRIOR PERIOD ADJMT";#N/A,#N/A,FALSE,"PRIOR PERIOD ADJMT";"PPJOURNALENTRY",#N/A,FALSE,"PRIOR PERIOD ADJMT"}</definedName>
    <definedName name="wrn.PPJOURNAL._.ENTRY." localSheetId="20" hidden="1">{"PPDEFERREDBAL",#N/A,FALSE,"PRIOR PERIOD ADJMT";#N/A,#N/A,FALSE,"PRIOR PERIOD ADJMT";"PPJOURNALENTRY",#N/A,FALSE,"PRIOR PERIOD ADJMT"}</definedName>
    <definedName name="wrn.PPJOURNAL._.ENTRY." hidden="1">{"PPDEFERREDBAL",#N/A,FALSE,"PRIOR PERIOD ADJMT";#N/A,#N/A,FALSE,"PRIOR PERIOD ADJMT";"PPJOURNALENTRY",#N/A,FALSE,"PRIOR PERIOD ADJMT"}</definedName>
    <definedName name="wrn.pppi." localSheetId="12" hidden="1">{"summary",#N/A,FALSE,"summary";"liabsumm",#N/A,FALSE,"liabsumm";"gl",#N/A,FALSE,"gl";"gl2",#N/A,FALSE,"gl2";"exp",#N/A,FALSE,"exp";"pppi_amort",#N/A,FALSE,"pppi_amort";"pppi_apbo_plan",#N/A,FALSE,"pppi_apbo_plan";"recon",#N/A,FALSE,"recon";"eoy_p1",#N/A,FALSE,"eoy_p1";"eoy_p2",#N/A,FALSE,"eoy_p2";"pppi_actliab",#N/A,FALSE,"pppi_actliab";"pppi_inactliab",#N/A,FALSE,"pppi_inactliab"}</definedName>
    <definedName name="wrn.pppi." localSheetId="20" hidden="1">{"summary",#N/A,FALSE,"summary";"liabsumm",#N/A,FALSE,"liabsumm";"gl",#N/A,FALSE,"gl";"gl2",#N/A,FALSE,"gl2";"exp",#N/A,FALSE,"exp";"pppi_amort",#N/A,FALSE,"pppi_amort";"pppi_apbo_plan",#N/A,FALSE,"pppi_apbo_plan";"recon",#N/A,FALSE,"recon";"eoy_p1",#N/A,FALSE,"eoy_p1";"eoy_p2",#N/A,FALSE,"eoy_p2";"pppi_actliab",#N/A,FALSE,"pppi_actliab";"pppi_inactliab",#N/A,FALSE,"pppi_inactliab"}</definedName>
    <definedName name="wrn.pppi." hidden="1">{"summary",#N/A,FALSE,"summary";"liabsumm",#N/A,FALSE,"liabsumm";"gl",#N/A,FALSE,"gl";"gl2",#N/A,FALSE,"gl2";"exp",#N/A,FALSE,"exp";"pppi_amort",#N/A,FALSE,"pppi_amort";"pppi_apbo_plan",#N/A,FALSE,"pppi_apbo_plan";"recon",#N/A,FALSE,"recon";"eoy_p1",#N/A,FALSE,"eoy_p1";"eoy_p2",#N/A,FALSE,"eoy_p2";"pppi_actliab",#N/A,FALSE,"pppi_actliab";"pppi_inactliab",#N/A,FALSE,"pppi_inactliab"}</definedName>
    <definedName name="wrn.PRELIMINARY._.ALL._.PAGES." localSheetId="12" hidden="1">{"PRELIMINARY",#N/A,FALSE,"MAR95_OU"}</definedName>
    <definedName name="wrn.PRELIMINARY._.ALL._.PAGES." localSheetId="20" hidden="1">{"PRELIMINARY",#N/A,FALSE,"MAR95_OU"}</definedName>
    <definedName name="wrn.PRELIMINARY._.ALL._.PAGES." hidden="1">{"PRELIMINARY",#N/A,FALSE,"MAR95_OU"}</definedName>
    <definedName name="wrn.PREPAIDS." hidden="1">{#N/A,#N/A,FALSE,"G-1 Prepaid Expenses-Other";#N/A,#N/A,FALSE,"G-2 Prepaid Property Taxes";#N/A,#N/A,FALSE,"G-3 Prepaid Insurance "}</definedName>
    <definedName name="wrn.Presentation." localSheetId="12" hidden="1">{#N/A,#N/A,TRUE,"Summary";#N/A,#N/A,TRUE,"ExitStrategy";"SalesAndConstruction",#N/A,TRUE,"cs";#N/A,#N/A,TRUE,"OperatingAssumptions";"PresentationRentRoll",#N/A,TRUE,"RentRoll"}</definedName>
    <definedName name="wrn.Presentation." localSheetId="20" hidden="1">{#N/A,#N/A,TRUE,"Summary";#N/A,#N/A,TRUE,"ExitStrategy";"SalesAndConstruction",#N/A,TRUE,"cs";#N/A,#N/A,TRUE,"OperatingAssumptions";"PresentationRentRoll",#N/A,TRUE,"RentRoll"}</definedName>
    <definedName name="wrn.Presentation." hidden="1">{#N/A,#N/A,TRUE,"Summary";#N/A,#N/A,TRUE,"ExitStrategy";"SalesAndConstruction",#N/A,TRUE,"cs";#N/A,#N/A,TRUE,"OperatingAssumptions";"PresentationRentRoll",#N/A,TRUE,"RentRoll"}</definedName>
    <definedName name="wrn.Price._.Details." localSheetId="12" hidden="1">{"WestHem EP Price and Vol Detail",#N/A,FALSE,"West Hemp - Other ";"Eur EP Price and Vol Detail",#N/A,FALSE,"Eur E&amp;P";"EastHem EP Price and Vol Detail",#N/A,FALSE,"East Hemp - Other";"Equity EP Price and Vol Detail",#N/A,FALSE,"Equity Affiliate EP";"Foreign RM Operating Stats",#N/A,FALSE,"Foreign R&amp;M"}</definedName>
    <definedName name="wrn.Price._.Details." localSheetId="20" hidden="1">{"WestHem EP Price and Vol Detail",#N/A,FALSE,"West Hemp - Other ";"Eur EP Price and Vol Detail",#N/A,FALSE,"Eur E&amp;P";"EastHem EP Price and Vol Detail",#N/A,FALSE,"East Hemp - Other";"Equity EP Price and Vol Detail",#N/A,FALSE,"Equity Affiliate EP";"Foreign RM Operating Stats",#N/A,FALSE,"Foreign R&amp;M"}</definedName>
    <definedName name="wrn.Price._.Details." hidden="1">{"WestHem EP Price and Vol Detail",#N/A,FALSE,"West Hemp - Other ";"Eur EP Price and Vol Detail",#N/A,FALSE,"Eur E&amp;P";"EastHem EP Price and Vol Detail",#N/A,FALSE,"East Hemp - Other";"Equity EP Price and Vol Detail",#N/A,FALSE,"Equity Affiliate EP";"Foreign RM Operating Stats",#N/A,FALSE,"Foreign R&amp;M"}</definedName>
    <definedName name="wrn.Print" localSheetId="12" hidden="1">{#N/A,#N/A,FALSE,"Input Data Sheet";#N/A,#N/A,FALSE,"NAV rollforward";#N/A,#N/A,FALSE,"Capital Roll - Spokes";#N/A,#N/A,FALSE,"Hastax"}</definedName>
    <definedName name="wrn.Print" localSheetId="20" hidden="1">{#N/A,#N/A,FALSE,"Input Data Sheet";#N/A,#N/A,FALSE,"NAV rollforward";#N/A,#N/A,FALSE,"Capital Roll - Spokes";#N/A,#N/A,FALSE,"Hastax"}</definedName>
    <definedName name="wrn.Print" hidden="1">{#N/A,#N/A,FALSE,"Input Data Sheet";#N/A,#N/A,FALSE,"NAV rollforward";#N/A,#N/A,FALSE,"Capital Roll - Spokes";#N/A,#N/A,FALSE,"Hastax"}</definedName>
    <definedName name="wrn.Print." localSheetId="12" hidden="1">{#N/A,#N/A,FALSE,"By Month";#N/A,#N/A,FALSE,"Rev By Month";"Print1",#N/A,FALSE,"NA Parts Reporting";"Print2",#N/A,FALSE,"NA Parts Reporting";"Print3",#N/A,FALSE,"NA Parts Reporting"}</definedName>
    <definedName name="wrn.Print." localSheetId="20" hidden="1">{#N/A,#N/A,TRUE,"Inputs";#N/A,#N/A,TRUE,"Cashflow Statement";#N/A,#N/A,TRUE,"Summary";#N/A,#N/A,TRUE,"Construction";#N/A,#N/A,TRUE,"RevAss";#N/A,#N/A,TRUE,"Debt";#N/A,#N/A,TRUE,"Inc";#N/A,#N/A,TRUE,"Depr"}</definedName>
    <definedName name="wrn.Print." hidden="1">{#N/A,#N/A,FALSE,"By Month";#N/A,#N/A,FALSE,"Rev By Month";"Print1",#N/A,FALSE,"NA Parts Reporting";"Print2",#N/A,FALSE,"NA Parts Reporting";"Print3",#N/A,FALSE,"NA Parts Reporting"}</definedName>
    <definedName name="wrn.Print._.All." localSheetId="12" hidden="1">{#N/A,#N/A,TRUE,"Input Data Sheet";#N/A,#N/A,TRUE,"Turnover";#N/A,#N/A,TRUE,"NSAR";#N/A,#N/A,TRUE,"NAV Rollforward";#N/A,#N/A,TRUE,"Ratios-HUB";#N/A,#N/A,TRUE,"Ratios-Marathon";#N/A,#N/A,TRUE,"Ratios - Traditional";#N/A,#N/A,TRUE,"Ratios - Classic";#N/A,#N/A,TRUE,"Ratios - Medallion Class A";#N/A,#N/A,TRUE,"Ratios - Medallion Class B";#N/A,#N/A,TRUE,"Share Proof-Marathon";#N/A,#N/A,TRUE,"Share Proof-Traditional";#N/A,#N/A,TRUE,"Share Proof - Classic";#N/A,#N/A,TRUE,"Share Proof - Medallion A";#N/A,#N/A,TRUE,"Share Proof - Medallion B";#N/A,#N/A,TRUE,"Per Share-Marathon";#N/A,#N/A,TRUE,"Per Share-Traditional";#N/A,#N/A,TRUE,"Per Share-Classic";#N/A,#N/A,TRUE,"Per Share-Medallion A";#N/A,#N/A,TRUE,"Per Share-Medallion B";#N/A,#N/A,TRUE,"Capital Roll - Hub";#N/A,#N/A,TRUE,"Capital Roll - Spokes";#N/A,#N/A,TRUE,"Hastax"}</definedName>
    <definedName name="wrn.Print._.All." localSheetId="20" hidden="1">{#N/A,#N/A,TRUE,"Input Data Sheet";#N/A,#N/A,TRUE,"Turnover";#N/A,#N/A,TRUE,"NSAR";#N/A,#N/A,TRUE,"NAV Rollforward";#N/A,#N/A,TRUE,"Ratios-HUB";#N/A,#N/A,TRUE,"Ratios-Marathon";#N/A,#N/A,TRUE,"Ratios - Traditional";#N/A,#N/A,TRUE,"Ratios - Classic";#N/A,#N/A,TRUE,"Ratios - Medallion Class A";#N/A,#N/A,TRUE,"Ratios - Medallion Class B";#N/A,#N/A,TRUE,"Share Proof-Marathon";#N/A,#N/A,TRUE,"Share Proof-Traditional";#N/A,#N/A,TRUE,"Share Proof - Classic";#N/A,#N/A,TRUE,"Share Proof - Medallion A";#N/A,#N/A,TRUE,"Share Proof - Medallion B";#N/A,#N/A,TRUE,"Per Share-Marathon";#N/A,#N/A,TRUE,"Per Share-Traditional";#N/A,#N/A,TRUE,"Per Share-Classic";#N/A,#N/A,TRUE,"Per Share-Medallion A";#N/A,#N/A,TRUE,"Per Share-Medallion B";#N/A,#N/A,TRUE,"Capital Roll - Hub";#N/A,#N/A,TRUE,"Capital Roll - Spokes";#N/A,#N/A,TRUE,"Hastax"}</definedName>
    <definedName name="wrn.Print._.All." hidden="1">{#N/A,#N/A,TRUE,"Input Data Sheet";#N/A,#N/A,TRUE,"Turnover";#N/A,#N/A,TRUE,"NSAR";#N/A,#N/A,TRUE,"NAV Rollforward";#N/A,#N/A,TRUE,"Ratios-HUB";#N/A,#N/A,TRUE,"Ratios-Marathon";#N/A,#N/A,TRUE,"Ratios - Traditional";#N/A,#N/A,TRUE,"Ratios - Classic";#N/A,#N/A,TRUE,"Ratios - Medallion Class A";#N/A,#N/A,TRUE,"Ratios - Medallion Class B";#N/A,#N/A,TRUE,"Share Proof-Marathon";#N/A,#N/A,TRUE,"Share Proof-Traditional";#N/A,#N/A,TRUE,"Share Proof - Classic";#N/A,#N/A,TRUE,"Share Proof - Medallion A";#N/A,#N/A,TRUE,"Share Proof - Medallion B";#N/A,#N/A,TRUE,"Per Share-Marathon";#N/A,#N/A,TRUE,"Per Share-Traditional";#N/A,#N/A,TRUE,"Per Share-Classic";#N/A,#N/A,TRUE,"Per Share-Medallion A";#N/A,#N/A,TRUE,"Per Share-Medallion B";#N/A,#N/A,TRUE,"Capital Roll - Hub";#N/A,#N/A,TRUE,"Capital Roll - Spokes";#N/A,#N/A,TRUE,"Hastax"}</definedName>
    <definedName name="wrn.Print._.All._.Pages." localSheetId="12" hidden="1">{"LBO Summary",#N/A,FALSE,"Summary";"Income Statement",#N/A,FALSE,"Model";"Cash Flow",#N/A,FALSE,"Model";"Balance Sheet",#N/A,FALSE,"Model";"Working Capital",#N/A,FALSE,"Model";"Pro Forma Balance Sheets",#N/A,FALSE,"PFBS";"Debt Balances",#N/A,FALSE,"Model";"Fee Schedules",#N/A,FALSE,"Model"}</definedName>
    <definedName name="wrn.Print._.All._.Pages." localSheetId="20" hidden="1">{"LBO Summary",#N/A,FALSE,"Summary";"Income Statement",#N/A,FALSE,"Model";"Cash Flow",#N/A,FALSE,"Model";"Balance Sheet",#N/A,FALSE,"Model";"Working Capital",#N/A,FALSE,"Model";"Pro Forma Balance Sheets",#N/A,FALSE,"PFBS";"Debt Balances",#N/A,FALSE,"Model";"Fee Schedules",#N/A,FALSE,"Model"}</definedName>
    <definedName name="wrn.Print._.All._.Pages." hidden="1">{"LBO Summary",#N/A,FALSE,"Summary";"Income Statement",#N/A,FALSE,"Model";"Cash Flow",#N/A,FALSE,"Model";"Balance Sheet",#N/A,FALSE,"Model";"Working Capital",#N/A,FALSE,"Model";"Pro Forma Balance Sheets",#N/A,FALSE,"PFBS";"Debt Balances",#N/A,FALSE,"Model";"Fee Schedules",#N/A,FALSE,"Model"}</definedName>
    <definedName name="wrn.Print._.Classic." localSheetId="12" hidden="1">{#N/A,#N/A,FALSE,"Ratios - Classic";#N/A,#N/A,FALSE,"Share Proof - Classic";#N/A,#N/A,FALSE,"Per Share-Classic"}</definedName>
    <definedName name="wrn.Print._.Classic." localSheetId="20" hidden="1">{#N/A,#N/A,FALSE,"Ratios - Classic";#N/A,#N/A,FALSE,"Share Proof - Classic";#N/A,#N/A,FALSE,"Per Share-Classic"}</definedName>
    <definedName name="wrn.Print._.Classic." hidden="1">{#N/A,#N/A,FALSE,"Ratios - Classic";#N/A,#N/A,FALSE,"Share Proof - Classic";#N/A,#N/A,FALSE,"Per Share-Classic"}</definedName>
    <definedName name="wrn.print._.graphs." localSheetId="12" hidden="1">{"cap_structure",#N/A,FALSE,"Graph-Mkt Cap";"price",#N/A,FALSE,"Graph-Price";"ebit",#N/A,FALSE,"Graph-EBITDA";"ebitda",#N/A,FALSE,"Graph-EBITDA"}</definedName>
    <definedName name="wrn.print._.graphs." localSheetId="20" hidden="1">{"cap_structure",#N/A,FALSE,"Graph-Mkt Cap";"price",#N/A,FALSE,"Graph-Price";"ebit",#N/A,FALSE,"Graph-EBITDA";"ebitda",#N/A,FALSE,"Graph-EBITDA"}</definedName>
    <definedName name="wrn.print._.graphs." hidden="1">{"cap_structure",#N/A,FALSE,"Graph-Mkt Cap";"price",#N/A,FALSE,"Graph-Price";"ebit",#N/A,FALSE,"Graph-EBITDA";"ebitda",#N/A,FALSE,"Graph-EBITDA"}</definedName>
    <definedName name="wrn.Print._.Hub." localSheetId="12" hidden="1">{#N/A,#N/A,FALSE,"Input Data Sheet";#N/A,#N/A,FALSE,"Turnover";#N/A,#N/A,FALSE,"NSAR";#N/A,#N/A,FALSE,"Ratios-HUB";#N/A,#N/A,FALSE,"Capital Roll - Hub"}</definedName>
    <definedName name="wrn.Print._.Hub." localSheetId="20" hidden="1">{#N/A,#N/A,FALSE,"Input Data Sheet";#N/A,#N/A,FALSE,"Turnover";#N/A,#N/A,FALSE,"NSAR";#N/A,#N/A,FALSE,"Ratios-HUB";#N/A,#N/A,FALSE,"Capital Roll - Hub"}</definedName>
    <definedName name="wrn.Print._.Hub." hidden="1">{#N/A,#N/A,FALSE,"Input Data Sheet";#N/A,#N/A,FALSE,"Turnover";#N/A,#N/A,FALSE,"NSAR";#N/A,#N/A,FALSE,"Ratios-HUB";#N/A,#N/A,FALSE,"Capital Roll - Hub"}</definedName>
    <definedName name="wrn.Print._.Marathon." localSheetId="12" hidden="1">{#N/A,#N/A,FALSE,"Ratios-Marathon";#N/A,#N/A,FALSE,"Share Proof-Marathon";#N/A,#N/A,FALSE,"Per Share-Marathon"}</definedName>
    <definedName name="wrn.Print._.Marathon." localSheetId="20" hidden="1">{#N/A,#N/A,FALSE,"Ratios-Marathon";#N/A,#N/A,FALSE,"Share Proof-Marathon";#N/A,#N/A,FALSE,"Per Share-Marathon"}</definedName>
    <definedName name="wrn.Print._.Marathon." hidden="1">{#N/A,#N/A,FALSE,"Ratios-Marathon";#N/A,#N/A,FALSE,"Share Proof-Marathon";#N/A,#N/A,FALSE,"Per Share-Marathon"}</definedName>
    <definedName name="wrn.Print._.Medallion." localSheetId="12" hidden="1">{#N/A,#N/A,FALSE,"Ratios - Medallion Class A";#N/A,#N/A,FALSE,"Ratios - Medallion Class B";#N/A,#N/A,FALSE,"Share Proof - Medallion A";#N/A,#N/A,FALSE,"Share Proof - Medallion B";#N/A,#N/A,FALSE,"Per Share-Medallion A";#N/A,#N/A,FALSE,"Per Share-Medallion B"}</definedName>
    <definedName name="wrn.Print._.Medallion." localSheetId="20" hidden="1">{#N/A,#N/A,FALSE,"Ratios - Medallion Class A";#N/A,#N/A,FALSE,"Ratios - Medallion Class B";#N/A,#N/A,FALSE,"Share Proof - Medallion A";#N/A,#N/A,FALSE,"Share Proof - Medallion B";#N/A,#N/A,FALSE,"Per Share-Medallion A";#N/A,#N/A,FALSE,"Per Share-Medallion B"}</definedName>
    <definedName name="wrn.Print._.Medallion." hidden="1">{#N/A,#N/A,FALSE,"Ratios - Medallion Class A";#N/A,#N/A,FALSE,"Ratios - Medallion Class B";#N/A,#N/A,FALSE,"Share Proof - Medallion A";#N/A,#N/A,FALSE,"Share Proof - Medallion B";#N/A,#N/A,FALSE,"Per Share-Medallion A";#N/A,#N/A,FALSE,"Per Share-Medallion B"}</definedName>
    <definedName name="wrn.print._.raw._.data._.entry." localSheetId="12" hidden="1">{"inputs raw data",#N/A,TRUE,"INPUT"}</definedName>
    <definedName name="wrn.print._.raw._.data._.entry." localSheetId="20" hidden="1">{"inputs raw data",#N/A,TRUE,"INPUT"}</definedName>
    <definedName name="wrn.print._.raw._.data._.entry." hidden="1">{"inputs raw data",#N/A,TRUE,"INPUT"}</definedName>
    <definedName name="wrn.Print._.Spokes." localSheetId="12" hidden="1">{#N/A,#N/A,FALSE,"Input Data Sheet";#N/A,#N/A,FALSE,"NAV rollforward";#N/A,#N/A,FALSE,"Capital Roll - Spokes";#N/A,#N/A,FALSE,"Hastax"}</definedName>
    <definedName name="wrn.Print._.Spokes." localSheetId="20" hidden="1">{#N/A,#N/A,FALSE,"Input Data Sheet";#N/A,#N/A,FALSE,"NAV rollforward";#N/A,#N/A,FALSE,"Capital Roll - Spokes";#N/A,#N/A,FALSE,"Hastax"}</definedName>
    <definedName name="wrn.Print._.Spokes." hidden="1">{#N/A,#N/A,FALSE,"Input Data Sheet";#N/A,#N/A,FALSE,"NAV rollforward";#N/A,#N/A,FALSE,"Capital Roll - Spokes";#N/A,#N/A,FALSE,"Hastax"}</definedName>
    <definedName name="wrn.print._.summary._.sheets." localSheetId="12" hidden="1">{"summary1",#N/A,TRUE,"Comps";"summary2",#N/A,TRUE,"Comps";"summary3",#N/A,TRUE,"Comps"}</definedName>
    <definedName name="wrn.print._.summary._.sheets." localSheetId="20" hidden="1">{"summary1",#N/A,TRUE,"Comps";"summary2",#N/A,TRUE,"Comps";"summary3",#N/A,TRUE,"Comps"}</definedName>
    <definedName name="wrn.print._.summary._.sheets." hidden="1">{"summary1",#N/A,TRUE,"Comps";"summary2",#N/A,TRUE,"Comps";"summary3",#N/A,TRUE,"Comps"}</definedName>
    <definedName name="wrn.print._.summary._.sheets.2" localSheetId="12" hidden="1">{"summary1",#N/A,TRUE,"Comps";"summary2",#N/A,TRUE,"Comps";"summary3",#N/A,TRUE,"Comps"}</definedName>
    <definedName name="wrn.print._.summary._.sheets.2" localSheetId="20" hidden="1">{"summary1",#N/A,TRUE,"Comps";"summary2",#N/A,TRUE,"Comps";"summary3",#N/A,TRUE,"Comps"}</definedName>
    <definedName name="wrn.print._.summary._.sheets.2" hidden="1">{"summary1",#N/A,TRUE,"Comps";"summary2",#N/A,TRUE,"Comps";"summary3",#N/A,TRUE,"Comps"}</definedName>
    <definedName name="wrn.Print._.Traditional." localSheetId="12" hidden="1">{#N/A,#N/A,FALSE,"Ratios - Traditional";#N/A,#N/A,FALSE,"Share Proof-Traditional";#N/A,#N/A,FALSE,"Per Share-Traditional"}</definedName>
    <definedName name="wrn.Print._.Traditional." localSheetId="20" hidden="1">{#N/A,#N/A,FALSE,"Ratios - Traditional";#N/A,#N/A,FALSE,"Share Proof-Traditional";#N/A,#N/A,FALSE,"Per Share-Traditional"}</definedName>
    <definedName name="wrn.Print._.Traditional." hidden="1">{#N/A,#N/A,FALSE,"Ratios - Traditional";#N/A,#N/A,FALSE,"Share Proof-Traditional";#N/A,#N/A,FALSE,"Per Share-Traditional"}</definedName>
    <definedName name="wrn.print_all." localSheetId="12" hidden="1">{"Earnings",#N/A,FALSE,"Earnings";"BalanceSheet",#N/A,FALSE,"BalanceSheet";"ChangesinCash",#N/A,FALSE,"CashFlow";"Factsheet",#N/A,FALSE,"Factsheet";"Financial_Ratios",#N/A,FALSE,"CashFlow";"US_ENP_per_Bbl",#N/A,FALSE,"USE&amp;P";"USENP_DCF",#N/A,FALSE,"USE&amp;P";"Eur_ENP_per_Bbl",#N/A,FALSE,"EURE&amp;P";"EURENP_DCF",#N/A,FALSE,"EURE&amp;P";"Can_ENP_per_Bbl",#N/A,FALSE,"CAN&amp;OTHE&amp;P";"Can_ENP_DCF",#N/A,FALSE,"CAN&amp;OTHE&amp;P";"Other_ENP_per_Bbl",#N/A,FALSE,"CAN&amp;OTHE&amp;P";"Other_ENP_DCF",#N/A,FALSE,"CAN&amp;OTHE&amp;P";"Production_Summary",#N/A,FALSE,"E&amp;PSum";"Capital_Expends",#N/A,FALSE,"E&amp;PSum";"US_RNM_Engs",#N/A,FALSE,"USR&amp;M";"US_RNM_Operating_Stats",#N/A,FALSE,"USR&amp;M";"US_RNM_DCF",#N/A,FALSE,"USR&amp;M";"ROW_RNM_Earnings",#N/A,FALSE,"ROWR&amp;M";"ROW_RNM_Operating_Stats",#N/A,FALSE,"ROWR&amp;M";"ROW_RNM_DCF",#N/A,FALSE,"ROWR&amp;M";"Chemicals_Earnings",#N/A,FALSE,"Chemicals";"Benchmark_Price_Assumptions",#N/A,FALSE,"Assumptions";"Net_Asset_Value",#N/A,FALSE,"NAV";"Quarterly_Earnings",#N/A,FALSE,"Quarterly";"ROCE",#N/A,FALSE,"ROCE";"Dupont",#N/A,FALSE,"Dupont"}</definedName>
    <definedName name="wrn.print_all." localSheetId="20" hidden="1">{"Earnings",#N/A,FALSE,"Earnings";"BalanceSheet",#N/A,FALSE,"BalanceSheet";"ChangesinCash",#N/A,FALSE,"CashFlow";"Factsheet",#N/A,FALSE,"Factsheet";"Financial_Ratios",#N/A,FALSE,"CashFlow";"US_ENP_per_Bbl",#N/A,FALSE,"USE&amp;P";"USENP_DCF",#N/A,FALSE,"USE&amp;P";"Eur_ENP_per_Bbl",#N/A,FALSE,"EURE&amp;P";"EURENP_DCF",#N/A,FALSE,"EURE&amp;P";"Can_ENP_per_Bbl",#N/A,FALSE,"CAN&amp;OTHE&amp;P";"Can_ENP_DCF",#N/A,FALSE,"CAN&amp;OTHE&amp;P";"Other_ENP_per_Bbl",#N/A,FALSE,"CAN&amp;OTHE&amp;P";"Other_ENP_DCF",#N/A,FALSE,"CAN&amp;OTHE&amp;P";"Production_Summary",#N/A,FALSE,"E&amp;PSum";"Capital_Expends",#N/A,FALSE,"E&amp;PSum";"US_RNM_Engs",#N/A,FALSE,"USR&amp;M";"US_RNM_Operating_Stats",#N/A,FALSE,"USR&amp;M";"US_RNM_DCF",#N/A,FALSE,"USR&amp;M";"ROW_RNM_Earnings",#N/A,FALSE,"ROWR&amp;M";"ROW_RNM_Operating_Stats",#N/A,FALSE,"ROWR&amp;M";"ROW_RNM_DCF",#N/A,FALSE,"ROWR&amp;M";"Chemicals_Earnings",#N/A,FALSE,"Chemicals";"Benchmark_Price_Assumptions",#N/A,FALSE,"Assumptions";"Net_Asset_Value",#N/A,FALSE,"NAV";"Quarterly_Earnings",#N/A,FALSE,"Quarterly";"ROCE",#N/A,FALSE,"ROCE";"Dupont",#N/A,FALSE,"Dupont"}</definedName>
    <definedName name="wrn.print_all." hidden="1">{"Earnings",#N/A,FALSE,"Earnings";"BalanceSheet",#N/A,FALSE,"BalanceSheet";"ChangesinCash",#N/A,FALSE,"CashFlow";"Factsheet",#N/A,FALSE,"Factsheet";"Financial_Ratios",#N/A,FALSE,"CashFlow";"US_ENP_per_Bbl",#N/A,FALSE,"USE&amp;P";"USENP_DCF",#N/A,FALSE,"USE&amp;P";"Eur_ENP_per_Bbl",#N/A,FALSE,"EURE&amp;P";"EURENP_DCF",#N/A,FALSE,"EURE&amp;P";"Can_ENP_per_Bbl",#N/A,FALSE,"CAN&amp;OTHE&amp;P";"Can_ENP_DCF",#N/A,FALSE,"CAN&amp;OTHE&amp;P";"Other_ENP_per_Bbl",#N/A,FALSE,"CAN&amp;OTHE&amp;P";"Other_ENP_DCF",#N/A,FALSE,"CAN&amp;OTHE&amp;P";"Production_Summary",#N/A,FALSE,"E&amp;PSum";"Capital_Expends",#N/A,FALSE,"E&amp;PSum";"US_RNM_Engs",#N/A,FALSE,"USR&amp;M";"US_RNM_Operating_Stats",#N/A,FALSE,"USR&amp;M";"US_RNM_DCF",#N/A,FALSE,"USR&amp;M";"ROW_RNM_Earnings",#N/A,FALSE,"ROWR&amp;M";"ROW_RNM_Operating_Stats",#N/A,FALSE,"ROWR&amp;M";"ROW_RNM_DCF",#N/A,FALSE,"ROWR&amp;M";"Chemicals_Earnings",#N/A,FALSE,"Chemicals";"Benchmark_Price_Assumptions",#N/A,FALSE,"Assumptions";"Net_Asset_Value",#N/A,FALSE,"NAV";"Quarterly_Earnings",#N/A,FALSE,"Quarterly";"ROCE",#N/A,FALSE,"ROCE";"Dupont",#N/A,FALSE,"Dupont"}</definedName>
    <definedName name="wrn.Print_Buyer." localSheetId="12" hidden="1">{#N/A,"DR",FALSE,"increm pf";#N/A,"MAMSI",FALSE,"increm pf";#N/A,"MAXI",FALSE,"increm pf";#N/A,"PCAM",FALSE,"increm pf";#N/A,"PHSV",FALSE,"increm pf";#N/A,"SIE",FALSE,"increm pf"}</definedName>
    <definedName name="wrn.Print_Buyer." localSheetId="20" hidden="1">{#N/A,"DR",FALSE,"increm pf";#N/A,"MAMSI",FALSE,"increm pf";#N/A,"MAXI",FALSE,"increm pf";#N/A,"PCAM",FALSE,"increm pf";#N/A,"PHSV",FALSE,"increm pf";#N/A,"SIE",FALSE,"increm pf"}</definedName>
    <definedName name="wrn.Print_Buyer." hidden="1">{#N/A,"DR",FALSE,"increm pf";#N/A,"MAMSI",FALSE,"increm pf";#N/A,"MAXI",FALSE,"increm pf";#N/A,"PCAM",FALSE,"increm pf";#N/A,"PHSV",FALSE,"increm pf";#N/A,"SIE",FALSE,"increm pf"}</definedName>
    <definedName name="wrn.Print_Target." localSheetId="12"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Target." localSheetId="20"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Target."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all." localSheetId="12" hidden="1">{"Factsheet",#N/A,FALSE,"Fact";"Earnings",#N/A,FALSE,"Earnings";"BalanceSheet",#N/A,FALSE,"BalanceSheet";"Balance Sheet Details",#N/A,FALSE,"BalanceSheet";"ChangeinCash",#N/A,FALSE,"CashFlow";"UpstrmNormalErngs",#N/A,FALSE,"NormEngUp";"NormalEngs",#N/A,FALSE,"NormalEngs";"NormalGrowth",#N/A,FALSE,"NormalGrowth";"US EP Earnings",#N/A,FALSE,"US E&amp;P";"US EP Price Vol Detail",#N/A,FALSE,"US E&amp;P";"International EP Earnings",#N/A,FALSE,"International E&amp;P";"International EP Price Vol Detail",#N/A,FALSE,"International E&amp;P";"ENPSummary",#N/A,FALSE,"E&amp;P Summary";"GPMEarnings",#N/A,FALSE,"GPM";"RMT Earnings",#N/A,FALSE,"RM&amp;T";"RMT Operating Details",#N/A,FALSE,"RM&amp;T";"Chemicals",#N/A,FALSE,"Chemicals";"CapexSummary",#N/A,FALSE,"CAPEX Sum";"quarterly",#N/A,FALSE,"Quarters";"ROCE",#N/A,FALSE,"ROCE";"NAV",#N/A,FALSE,"NAV";"DCF",#N/A,FALSE,"DCFEVA";"QRating",#N/A,FALSE,"Q-Rating";"Dupont",#N/A,FALSE,"Dupont";"assumptions",#N/A,FALSE,"Assumptions"}</definedName>
    <definedName name="wrn.Printall." localSheetId="20" hidden="1">{"Factsheet",#N/A,FALSE,"Fact";"Earnings",#N/A,FALSE,"Earnings";"BalanceSheet",#N/A,FALSE,"BalanceSheet";"Balance Sheet Details",#N/A,FALSE,"BalanceSheet";"ChangeinCash",#N/A,FALSE,"CashFlow";"UpstrmNormalErngs",#N/A,FALSE,"NormEngUp";"NormalEngs",#N/A,FALSE,"NormalEngs";"NormalGrowth",#N/A,FALSE,"NormalGrowth";"US EP Earnings",#N/A,FALSE,"US E&amp;P";"US EP Price Vol Detail",#N/A,FALSE,"US E&amp;P";"International EP Earnings",#N/A,FALSE,"International E&amp;P";"International EP Price Vol Detail",#N/A,FALSE,"International E&amp;P";"ENPSummary",#N/A,FALSE,"E&amp;P Summary";"GPMEarnings",#N/A,FALSE,"GPM";"RMT Earnings",#N/A,FALSE,"RM&amp;T";"RMT Operating Details",#N/A,FALSE,"RM&amp;T";"Chemicals",#N/A,FALSE,"Chemicals";"CapexSummary",#N/A,FALSE,"CAPEX Sum";"quarterly",#N/A,FALSE,"Quarters";"ROCE",#N/A,FALSE,"ROCE";"NAV",#N/A,FALSE,"NAV";"DCF",#N/A,FALSE,"DCFEVA";"QRating",#N/A,FALSE,"Q-Rating";"Dupont",#N/A,FALSE,"Dupont";"assumptions",#N/A,FALSE,"Assumptions"}</definedName>
    <definedName name="wrn.Printall." hidden="1">{"Factsheet",#N/A,FALSE,"Fact";"Earnings",#N/A,FALSE,"Earnings";"BalanceSheet",#N/A,FALSE,"BalanceSheet";"Balance Sheet Details",#N/A,FALSE,"BalanceSheet";"ChangeinCash",#N/A,FALSE,"CashFlow";"UpstrmNormalErngs",#N/A,FALSE,"NormEngUp";"NormalEngs",#N/A,FALSE,"NormalEngs";"NormalGrowth",#N/A,FALSE,"NormalGrowth";"US EP Earnings",#N/A,FALSE,"US E&amp;P";"US EP Price Vol Detail",#N/A,FALSE,"US E&amp;P";"International EP Earnings",#N/A,FALSE,"International E&amp;P";"International EP Price Vol Detail",#N/A,FALSE,"International E&amp;P";"ENPSummary",#N/A,FALSE,"E&amp;P Summary";"GPMEarnings",#N/A,FALSE,"GPM";"RMT Earnings",#N/A,FALSE,"RM&amp;T";"RMT Operating Details",#N/A,FALSE,"RM&amp;T";"Chemicals",#N/A,FALSE,"Chemicals";"CapexSummary",#N/A,FALSE,"CAPEX Sum";"quarterly",#N/A,FALSE,"Quarters";"ROCE",#N/A,FALSE,"ROCE";"NAV",#N/A,FALSE,"NAV";"DCF",#N/A,FALSE,"DCFEVA";"QRating",#N/A,FALSE,"Q-Rating";"Dupont",#N/A,FALSE,"Dupont";"assumptions",#N/A,FALSE,"Assumptions"}</definedName>
    <definedName name="wrn.PrintIt." localSheetId="12" hidden="1">{"Page1",#N/A,FALSE,"Page1";"Page2",#N/A,FALSE,"Page2";"Page3",#N/A,FALSE,"Pages34";"Page3b",#N/A,FALSE,"Pages34"}</definedName>
    <definedName name="wrn.PrintIt." localSheetId="20" hidden="1">{"Page1",#N/A,FALSE,"Page1";"Page2",#N/A,FALSE,"Page2";"Page3",#N/A,FALSE,"Pages34";"Page3b",#N/A,FALSE,"Pages34"}</definedName>
    <definedName name="wrn.PrintIt." hidden="1">{"Page1",#N/A,FALSE,"Page1";"Page2",#N/A,FALSE,"Page2";"Page3",#N/A,FALSE,"Pages34";"Page3b",#N/A,FALSE,"Pages34"}</definedName>
    <definedName name="wrn.PRIOR._.PERIOD._.ADJMT." localSheetId="12" hidden="1">{#N/A,#N/A,FALSE,"PRIOR PERIOD ADJMT"}</definedName>
    <definedName name="wrn.PRIOR._.PERIOD._.ADJMT." localSheetId="20" hidden="1">{#N/A,#N/A,FALSE,"PRIOR PERIOD ADJMT"}</definedName>
    <definedName name="wrn.PRIOR._.PERIOD._.ADJMT." hidden="1">{#N/A,#N/A,FALSE,"PRIOR PERIOD ADJMT"}</definedName>
    <definedName name="wrn.Production." localSheetId="12" hidden="1">{"Production",#N/A,FALSE,"Electric O&amp;M Functionalization"}</definedName>
    <definedName name="wrn.Production." localSheetId="20" hidden="1">{"Production",#N/A,FALSE,"Electric O&amp;M Functionalization"}</definedName>
    <definedName name="wrn.Production." hidden="1">{"Production",#N/A,FALSE,"Electric O&amp;M Functionalization"}</definedName>
    <definedName name="wrn.Proforma._.Review." localSheetId="12" hidden="1">{#N/A,#N/A,FALSE,"Occ and Rate";#N/A,#N/A,FALSE,"PF Input";#N/A,#N/A,FALSE,"Proforma Five Yr";#N/A,#N/A,FALSE,"Hotcomps"}</definedName>
    <definedName name="wrn.Proforma._.Review." localSheetId="20" hidden="1">{#N/A,#N/A,FALSE,"Occ and Rate";#N/A,#N/A,FALSE,"PF Input";#N/A,#N/A,FALSE,"Proforma Five Yr";#N/A,#N/A,FALSE,"Hotcomps"}</definedName>
    <definedName name="wrn.Proforma._.Review." hidden="1">{#N/A,#N/A,FALSE,"Occ and Rate";#N/A,#N/A,FALSE,"PF Input";#N/A,#N/A,FALSE,"Proforma Five Yr";#N/A,#N/A,FALSE,"Hotcomps"}</definedName>
    <definedName name="wrn.Project._.A." localSheetId="12" hidden="1">{"Proj Econ Summary",#N/A,FALSE,"Project A";"Income Statement",#N/A,FALSE,"Project A";"Cash Flow Statement",#N/A,FALSE,"Project A";"Balance Sheet",#N/A,FALSE,"Project A";"Scenario Summary (Proj A)",#N/A,FALSE,"Scenario Summary"}</definedName>
    <definedName name="wrn.Project._.A." localSheetId="20" hidden="1">{"Proj Econ Summary",#N/A,FALSE,"Project A";"Income Statement",#N/A,FALSE,"Project A";"Cash Flow Statement",#N/A,FALSE,"Project A";"Balance Sheet",#N/A,FALSE,"Project A";"Scenario Summary (Proj A)",#N/A,FALSE,"Scenario Summary"}</definedName>
    <definedName name="wrn.Project._.A." hidden="1">{"Proj Econ Summary",#N/A,FALSE,"Project A";"Income Statement",#N/A,FALSE,"Project A";"Cash Flow Statement",#N/A,FALSE,"Project A";"Balance Sheet",#N/A,FALSE,"Project A";"Scenario Summary (Proj A)",#N/A,FALSE,"Scenario Summary"}</definedName>
    <definedName name="wrn.Project._.Summary." localSheetId="12" hidden="1">{"Summary",#N/A,FALSE,"MICMULT";"Income Statement",#N/A,FALSE,"MICMULT";"Cash Flows",#N/A,FALSE,"MICMULT"}</definedName>
    <definedName name="wrn.Project._.Summary." localSheetId="20" hidden="1">{"Summary",#N/A,FALSE,"MICMULT";"Income Statement",#N/A,FALSE,"MICMULT";"Cash Flows",#N/A,FALSE,"MICMULT"}</definedName>
    <definedName name="wrn.Project._.Summary." hidden="1">{"Summary",#N/A,FALSE,"MICMULT";"Income Statement",#N/A,FALSE,"MICMULT";"Cash Flows",#N/A,FALSE,"MICMULT"}</definedName>
    <definedName name="wrn.PROPERTY._.AND._.EQUIP.." hidden="1">{#N/A,#N/A,FALSE,"M-1 Property and Equipment";#N/A,#N/A,FALSE,"M-2 Asset Additions";#N/A,#N/A,FALSE,"M-3 Property Disposals"}</definedName>
    <definedName name="wrn.PropertyInformation." localSheetId="12" hidden="1">{#N/A,#N/A,FALSE,"PropertyInfo"}</definedName>
    <definedName name="wrn.PropertyInformation." localSheetId="20" hidden="1">{#N/A,#N/A,FALSE,"PropertyInfo"}</definedName>
    <definedName name="wrn.PropertyInformation." hidden="1">{#N/A,#N/A,FALSE,"PropertyInfo"}</definedName>
    <definedName name="wrn.purch._.acct." localSheetId="12" hidden="1">{"Pre76 purch acct",#N/A,FALSE,"Input";"ACPI purch acct",#N/A,FALSE,"Input";"25 Yr Purch Acct",#N/A,FALSE,"Input";"RBEP Purch Acct.",#N/A,FALSE,"Input"}</definedName>
    <definedName name="wrn.purch._.acct." localSheetId="20" hidden="1">{"Pre76 purch acct",#N/A,FALSE,"Input";"ACPI purch acct",#N/A,FALSE,"Input";"25 Yr Purch Acct",#N/A,FALSE,"Input";"RBEP Purch Acct.",#N/A,FALSE,"Input"}</definedName>
    <definedName name="wrn.purch._.acct." hidden="1">{"Pre76 purch acct",#N/A,FALSE,"Input";"ACPI purch acct",#N/A,FALSE,"Input";"25 Yr Purch Acct",#N/A,FALSE,"Input";"RBEP Purch Acct.",#N/A,FALSE,"Input"}</definedName>
    <definedName name="wrn.QUARTER." localSheetId="12" hidden="1">{#N/A,#N/A,FALSE,"QTR Total";#N/A,#N/A,FALSE,"QTR ASNS";#N/A,#N/A,FALSE,"QTR PNCNS";#N/A,#N/A,FALSE,"QTR DSNS";#N/A,#N/A,FALSE,"QTR TNS"}</definedName>
    <definedName name="wrn.QUARTER." localSheetId="20" hidden="1">{#N/A,#N/A,FALSE,"QTR Total";#N/A,#N/A,FALSE,"QTR ASNS";#N/A,#N/A,FALSE,"QTR PNCNS";#N/A,#N/A,FALSE,"QTR DSNS";#N/A,#N/A,FALSE,"QTR TNS"}</definedName>
    <definedName name="wrn.QUARTER." hidden="1">{#N/A,#N/A,FALSE,"QTR Total";#N/A,#N/A,FALSE,"QTR ASNS";#N/A,#N/A,FALSE,"QTR PNCNS";#N/A,#N/A,FALSE,"QTR DSNS";#N/A,#N/A,FALSE,"QTR TNS"}</definedName>
    <definedName name="wrn.RECEIVABLES." hidden="1">{#N/A,#N/A,FALSE,"C-1 Acct Rec.-Recon. with Aging";#N/A,#N/A,FALSE,"C-2 Potential Doubtful Accounts";#N/A,#N/A,FALSE,"C-3 Allowance for Bad Debt";#N/A,#N/A,FALSE,"C-4 AR Subsequent Cash Receipt";#N/A,#N/A,FALSE,"C-5 Receivable Write Off";#N/A,#N/A,FALSE,"C-6 Receivable Recoveries";#N/A,#N/A,FALSE,"C-7 AR Confirmation Analysis";#N/A,#N/A,FALSE,"C-8 AR-Review of Credit Memos";#N/A,#N/A,FALSE,"C-9 AR Confirmation Reconc.";#N/A,#N/A,FALSE,"C-10 Confirmation Control Sheet";#N/A,#N/A,FALSE,"C-11 Confirmation Statistics"}</definedName>
    <definedName name="wrn.Reconcil._.Bk._.Depr._.to._.47G." localSheetId="12" hidden="1">{"By Account",#N/A,FALSE,"Reconcil Deprec Book to Tax   ";"Correction of JV 47G",#N/A,FALSE,"Reconcil Deprec Book to Tax   ";"Recalculation of JV 47G",#N/A,FALSE,"Reconcil Deprec Book to Tax   "}</definedName>
    <definedName name="wrn.Reconcil._.Bk._.Depr._.to._.47G." localSheetId="20" hidden="1">{"By Account",#N/A,FALSE,"Reconcil Deprec Book to Tax   ";"Correction of JV 47G",#N/A,FALSE,"Reconcil Deprec Book to Tax   ";"Recalculation of JV 47G",#N/A,FALSE,"Reconcil Deprec Book to Tax   "}</definedName>
    <definedName name="wrn.Reconcil._.Bk._.Depr._.to._.47G." hidden="1">{"By Account",#N/A,FALSE,"Reconcil Deprec Book to Tax   ";"Correction of JV 47G",#N/A,FALSE,"Reconcil Deprec Book to Tax   ";"Recalculation of JV 47G",#N/A,FALSE,"Reconcil Deprec Book to Tax   "}</definedName>
    <definedName name="wrn.Relevant." localSheetId="12" hidden="1">{#N/A,#N/A,FALSE,"Title Page";#N/A,#N/A,FALSE,"Conclusions";#N/A,#N/A,FALSE,"Assum.";#N/A,#N/A,FALSE,"Sun  DCF-WC-Dep";#N/A,#N/A,FALSE,"MarketValue";#N/A,#N/A,FALSE,"BalSheet";#N/A,#N/A,FALSE,"WACC";#N/A,#N/A,FALSE,"PC+ Info.";#N/A,#N/A,FALSE,"PC+Info_2"}</definedName>
    <definedName name="wrn.Relevant." localSheetId="20" hidden="1">{#N/A,#N/A,FALSE,"Title Page";#N/A,#N/A,FALSE,"Conclusions";#N/A,#N/A,FALSE,"Assum.";#N/A,#N/A,FALSE,"Sun  DCF-WC-Dep";#N/A,#N/A,FALSE,"MarketValue";#N/A,#N/A,FALSE,"BalSheet";#N/A,#N/A,FALSE,"WACC";#N/A,#N/A,FALSE,"PC+ Info.";#N/A,#N/A,FALSE,"PC+Info_2"}</definedName>
    <definedName name="wrn.Relevant." hidden="1">{#N/A,#N/A,FALSE,"Title Page";#N/A,#N/A,FALSE,"Conclusions";#N/A,#N/A,FALSE,"Assum.";#N/A,#N/A,FALSE,"Sun  DCF-WC-Dep";#N/A,#N/A,FALSE,"MarketValue";#N/A,#N/A,FALSE,"BalSheet";#N/A,#N/A,FALSE,"WACC";#N/A,#N/A,FALSE,"PC+ Info.";#N/A,#N/A,FALSE,"PC+Info_2"}</definedName>
    <definedName name="wrn.Relevant1." localSheetId="12" hidden="1">{#N/A,#N/A,FALSE,"Title Page";#N/A,#N/A,FALSE,"Conclusions";#N/A,#N/A,FALSE,"Assum.";#N/A,#N/A,FALSE,"Sun  DCF-WC-Dep";#N/A,#N/A,FALSE,"MarketValue";#N/A,#N/A,FALSE,"BalSheet";#N/A,#N/A,FALSE,"WACC";#N/A,#N/A,FALSE,"PC+ Info.";#N/A,#N/A,FALSE,"PC+Info_2"}</definedName>
    <definedName name="wrn.Relevant1." localSheetId="20" hidden="1">{#N/A,#N/A,FALSE,"Title Page";#N/A,#N/A,FALSE,"Conclusions";#N/A,#N/A,FALSE,"Assum.";#N/A,#N/A,FALSE,"Sun  DCF-WC-Dep";#N/A,#N/A,FALSE,"MarketValue";#N/A,#N/A,FALSE,"BalSheet";#N/A,#N/A,FALSE,"WACC";#N/A,#N/A,FALSE,"PC+ Info.";#N/A,#N/A,FALSE,"PC+Info_2"}</definedName>
    <definedName name="wrn.Relevant1." hidden="1">{#N/A,#N/A,FALSE,"Title Page";#N/A,#N/A,FALSE,"Conclusions";#N/A,#N/A,FALSE,"Assum.";#N/A,#N/A,FALSE,"Sun  DCF-WC-Dep";#N/A,#N/A,FALSE,"MarketValue";#N/A,#N/A,FALSE,"BalSheet";#N/A,#N/A,FALSE,"WACC";#N/A,#N/A,FALSE,"PC+ Info.";#N/A,#N/A,FALSE,"PC+Info_2"}</definedName>
    <definedName name="wrn.Report." localSheetId="12" hidden="1">{#N/A,#N/A,FALSE,"Work performed";#N/A,#N/A,FALSE,"Resources"}</definedName>
    <definedName name="wrn.Report." localSheetId="15" hidden="1">{#N/A,#N/A,FALSE,"Work performed";#N/A,#N/A,FALSE,"Resources"}</definedName>
    <definedName name="wrn.Report." localSheetId="20" hidden="1">{#N/A,#N/A,FALSE,"Work performed";#N/A,#N/A,FALSE,"Resources"}</definedName>
    <definedName name="wrn.Report." hidden="1">{#N/A,#N/A,FALSE,"Work performed";#N/A,#N/A,FALSE,"Resources"}</definedName>
    <definedName name="wrn.Research._.Op._.Exp." localSheetId="12" hidden="1">{#N/A,#N/A,FALSE,"RESEARCH"}</definedName>
    <definedName name="wrn.Research._.Op._.Exp." localSheetId="20" hidden="1">{#N/A,#N/A,FALSE,"RESEARCH"}</definedName>
    <definedName name="wrn.Research._.Op._.Exp." hidden="1">{#N/A,#N/A,FALSE,"RESEARCH"}</definedName>
    <definedName name="wrn.Return._.on._.Capital." localSheetId="12" hidden="1">{"Summary Schedule",#N/A,FALSE,"Sheet1";"Divisional Support",#N/A,FALSE,"Sheet2";"Corporate Support",#N/A,FALSE,"Sheet3"}</definedName>
    <definedName name="wrn.Return._.on._.Capital." localSheetId="20" hidden="1">{"Summary Schedule",#N/A,FALSE,"Sheet1";"Divisional Support",#N/A,FALSE,"Sheet2";"Corporate Support",#N/A,FALSE,"Sheet3"}</definedName>
    <definedName name="wrn.Return._.on._.Capital." hidden="1">{"Summary Schedule",#N/A,FALSE,"Sheet1";"Divisional Support",#N/A,FALSE,"Sheet2";"Corporate Support",#N/A,FALSE,"Sheet3"}</definedName>
    <definedName name="wrn.Revenue._.Analysis." localSheetId="12"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localSheetId="15"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localSheetId="20"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s." localSheetId="12" hidden="1">{"Base_rev",#N/A,FALSE,"Proj_IS_Base";"Projrev",#N/A,FALSE,"Proj_IS_wOTLC";"Delta",#N/A,FALSE,"Delta Rev_PV"}</definedName>
    <definedName name="wrn.Revs." localSheetId="20" hidden="1">{"Base_rev",#N/A,FALSE,"Proj_IS_Base";"Projrev",#N/A,FALSE,"Proj_IS_wOTLC";"Delta",#N/A,FALSE,"Delta Rev_PV"}</definedName>
    <definedName name="wrn.Revs." hidden="1">{"Base_rev",#N/A,FALSE,"Proj_IS_Base";"Projrev",#N/A,FALSE,"Proj_IS_wOTLC";"Delta",#N/A,FALSE,"Delta Rev_PV"}</definedName>
    <definedName name="wrn.Risk._.Reserves." localSheetId="12" hidden="1">{#N/A,#N/A,TRUE,"Reserves";#N/A,#N/A,TRUE,"Graphs"}</definedName>
    <definedName name="wrn.Risk._.Reserves." localSheetId="20" hidden="1">{#N/A,#N/A,TRUE,"Reserves";#N/A,#N/A,TRUE,"Graphs"}</definedName>
    <definedName name="wrn.Risk._.Reserves." hidden="1">{#N/A,#N/A,TRUE,"Reserves";#N/A,#N/A,TRUE,"Graphs"}</definedName>
    <definedName name="wrn.Riverwood_comp_model." localSheetId="12" hidden="1">{#N/A,#N/A,FALSE,"Che-Ga";#N/A,#N/A,FALSE,"Iv-Sm";#N/A,#N/A,FALSE,"So-We";#N/A,#N/A,FALSE,"Me-Po";#N/A,#N/A,FALSE,"Be-Bo";#N/A,#N/A,FALSE,"Cha-Ki";#N/A,#N/A,FALSE,"In";#N/A,#N/A,FALSE,"Schedule 23";#N/A,#N/A,FALSE,"Schedule 22";#N/A,#N/A,FALSE,"WACC"}</definedName>
    <definedName name="wrn.Riverwood_comp_model." localSheetId="20" hidden="1">{#N/A,#N/A,FALSE,"Che-Ga";#N/A,#N/A,FALSE,"Iv-Sm";#N/A,#N/A,FALSE,"So-We";#N/A,#N/A,FALSE,"Me-Po";#N/A,#N/A,FALSE,"Be-Bo";#N/A,#N/A,FALSE,"Cha-Ki";#N/A,#N/A,FALSE,"In";#N/A,#N/A,FALSE,"Schedule 23";#N/A,#N/A,FALSE,"Schedule 22";#N/A,#N/A,FALSE,"WACC"}</definedName>
    <definedName name="wrn.Riverwood_comp_model." hidden="1">{#N/A,#N/A,FALSE,"Che-Ga";#N/A,#N/A,FALSE,"Iv-Sm";#N/A,#N/A,FALSE,"So-We";#N/A,#N/A,FALSE,"Me-Po";#N/A,#N/A,FALSE,"Be-Bo";#N/A,#N/A,FALSE,"Cha-Ki";#N/A,#N/A,FALSE,"In";#N/A,#N/A,FALSE,"Schedule 23";#N/A,#N/A,FALSE,"Schedule 22";#N/A,#N/A,FALSE,"WACC"}</definedName>
    <definedName name="wrn.RM._.with._.details." localSheetId="12" hidden="1">{"US RM Earnings Summary",#N/A,FALSE,"US R&amp;M";"US RM Realization Data",#N/A,FALSE,"US R&amp;M";"For RM Earnings Detail",#N/A,FALSE,"Foreign R&amp;M";"For RM Real and Vol Detail",#N/A,FALSE,"Foreign R&amp;M"}</definedName>
    <definedName name="wrn.RM._.with._.details." localSheetId="20" hidden="1">{"US RM Earnings Summary",#N/A,FALSE,"US R&amp;M";"US RM Realization Data",#N/A,FALSE,"US R&amp;M";"For RM Earnings Detail",#N/A,FALSE,"Foreign R&amp;M";"For RM Real and Vol Detail",#N/A,FALSE,"Foreign R&amp;M"}</definedName>
    <definedName name="wrn.RM._.with._.details." hidden="1">{"US RM Earnings Summary",#N/A,FALSE,"US R&amp;M";"US RM Realization Data",#N/A,FALSE,"US R&amp;M";"For RM Earnings Detail",#N/A,FALSE,"Foreign R&amp;M";"For RM Real and Vol Detail",#N/A,FALSE,"Foreign R&amp;M"}</definedName>
    <definedName name="wrn.rprt." localSheetId="12" hidden="1">{#N/A,#N/A,FALSE,"A";#N/A,#N/A,FALSE,"B-1";#N/A,#N/A,FALSE,"WACC";#N/A,#N/A,FALSE,"C-1 ";#N/A,#N/A,FALSE,"C-2";#N/A,#N/A,FALSE,"D-1";#N/A,#N/A,FALSE,"D-2";#N/A,#N/A,FALSE,"D-3"}</definedName>
    <definedName name="wrn.rprt." localSheetId="20" hidden="1">{#N/A,#N/A,FALSE,"A";#N/A,#N/A,FALSE,"B-1";#N/A,#N/A,FALSE,"WACC";#N/A,#N/A,FALSE,"C-1 ";#N/A,#N/A,FALSE,"C-2";#N/A,#N/A,FALSE,"D-1";#N/A,#N/A,FALSE,"D-2";#N/A,#N/A,FALSE,"D-3"}</definedName>
    <definedName name="wrn.rprt." hidden="1">{#N/A,#N/A,FALSE,"A";#N/A,#N/A,FALSE,"B-1";#N/A,#N/A,FALSE,"WACC";#N/A,#N/A,FALSE,"C-1 ";#N/A,#N/A,FALSE,"C-2";#N/A,#N/A,FALSE,"D-1";#N/A,#N/A,FALSE,"D-2";#N/A,#N/A,FALSE,"D-3"}</definedName>
    <definedName name="wrn.RPT." localSheetId="12" hidden="1">{#N/A,#N/A,FALSE,"TOTFINAL";#N/A,#N/A,FALSE,"FINPLAN";#N/A,#N/A,FALSE,"TOTMOTADJ";#N/A,#N/A,FALSE,"tieEQ";#N/A,#N/A,FALSE,"G";#N/A,#N/A,FALSE,"ELIMS";#N/A,#N/A,FALSE,"NEXTEL ADJ";#N/A,#N/A,FALSE,"MIMS";#N/A,#N/A,FALSE,"LMPS";#N/A,#N/A,FALSE,"CNSS";#N/A,#N/A,FALSE,"CSS";#N/A,#N/A,FALSE,"MCG";#N/A,#N/A,FALSE,"AECS";#N/A,#N/A,FALSE,"SPS";#N/A,#N/A,FALSE,"CORP"}</definedName>
    <definedName name="wrn.RPT." localSheetId="20" hidden="1">{#N/A,#N/A,FALSE,"TOTFINAL";#N/A,#N/A,FALSE,"FINPLAN";#N/A,#N/A,FALSE,"TOTMOTADJ";#N/A,#N/A,FALSE,"tieEQ";#N/A,#N/A,FALSE,"G";#N/A,#N/A,FALSE,"ELIMS";#N/A,#N/A,FALSE,"NEXTEL ADJ";#N/A,#N/A,FALSE,"MIMS";#N/A,#N/A,FALSE,"LMPS";#N/A,#N/A,FALSE,"CNSS";#N/A,#N/A,FALSE,"CSS";#N/A,#N/A,FALSE,"MCG";#N/A,#N/A,FALSE,"AECS";#N/A,#N/A,FALSE,"SPS";#N/A,#N/A,FALSE,"CORP"}</definedName>
    <definedName name="wrn.RPT." hidden="1">{#N/A,#N/A,FALSE,"TOTFINAL";#N/A,#N/A,FALSE,"FINPLAN";#N/A,#N/A,FALSE,"TOTMOTADJ";#N/A,#N/A,FALSE,"tieEQ";#N/A,#N/A,FALSE,"G";#N/A,#N/A,FALSE,"ELIMS";#N/A,#N/A,FALSE,"NEXTEL ADJ";#N/A,#N/A,FALSE,"MIMS";#N/A,#N/A,FALSE,"LMPS";#N/A,#N/A,FALSE,"CNSS";#N/A,#N/A,FALSE,"CSS";#N/A,#N/A,FALSE,"MCG";#N/A,#N/A,FALSE,"AECS";#N/A,#N/A,FALSE,"SPS";#N/A,#N/A,FALSE,"CORP"}</definedName>
    <definedName name="wrn.Rpt._.to._.BOD." hidden="1">{#N/A,#N/A,FALSE,"1";#N/A,#N/A,FALSE,"2";#N/A,#N/A,FALSE,"3"}</definedName>
    <definedName name="wrn.Saldenliste." localSheetId="12" hidden="1">{"Saldenliste",#N/A,FALSE,"H A Ü"}</definedName>
    <definedName name="wrn.Saldenliste." localSheetId="20" hidden="1">{"Saldenliste",#N/A,FALSE,"H A Ü"}</definedName>
    <definedName name="wrn.Saldenliste." hidden="1">{"Saldenliste",#N/A,FALSE,"H A Ü"}</definedName>
    <definedName name="wrn.Scherer._.Apr95_Sep95." localSheetId="12" hidden="1">{"Schr Apr95_Oct95",#N/A,FALSE,"Scherer Apr95-Sep95"}</definedName>
    <definedName name="wrn.Scherer._.Apr95_Sep95." localSheetId="20" hidden="1">{"Schr Apr95_Oct95",#N/A,FALSE,"Scherer Apr95-Sep95"}</definedName>
    <definedName name="wrn.Scherer._.Apr95_Sep95." hidden="1">{"Schr Apr95_Oct95",#N/A,FALSE,"Scherer Apr95-Sep95"}</definedName>
    <definedName name="wrn.Scherer._.Oct94_Mar95." localSheetId="12" hidden="1">{"Schr Oct94_Mar95",#N/A,FALSE,"Scherer Oct94-Mar95"}</definedName>
    <definedName name="wrn.Scherer._.Oct94_Mar95." localSheetId="20" hidden="1">{"Schr Oct94_Mar95",#N/A,FALSE,"Scherer Oct94-Mar95"}</definedName>
    <definedName name="wrn.Scherer._.Oct94_Mar95." hidden="1">{"Schr Oct94_Mar95",#N/A,FALSE,"Scherer Oct94-Mar95"}</definedName>
    <definedName name="wrn.Scherer._.Oct95_Mar96." localSheetId="12" hidden="1">{"Schr Oct95_Mar96",#N/A,FALSE,"Scherer Oct95-Mar96"}</definedName>
    <definedName name="wrn.Scherer._.Oct95_Mar96." localSheetId="20" hidden="1">{"Schr Oct95_Mar96",#N/A,FALSE,"Scherer Oct95-Mar96"}</definedName>
    <definedName name="wrn.Scherer._.Oct95_Mar96." hidden="1">{"Schr Oct95_Mar96",#N/A,FALSE,"Scherer Oct95-Mar96"}</definedName>
    <definedName name="wrn.Segment._.1." localSheetId="12" hidden="1">{#N/A,#N/A,TRUE,"Segment 1"}</definedName>
    <definedName name="wrn.Segment._.1." localSheetId="20" hidden="1">{#N/A,#N/A,TRUE,"Segment 1"}</definedName>
    <definedName name="wrn.Segment._.1." hidden="1">{#N/A,#N/A,TRUE,"Segment 1"}</definedName>
    <definedName name="wrn.Segment._.2." localSheetId="12" hidden="1">{#N/A,#N/A,TRUE,"Segment 2"}</definedName>
    <definedName name="wrn.Segment._.2." localSheetId="20" hidden="1">{#N/A,#N/A,TRUE,"Segment 2"}</definedName>
    <definedName name="wrn.Segment._.2." hidden="1">{#N/A,#N/A,TRUE,"Segment 2"}</definedName>
    <definedName name="wrn.Segment._.3." localSheetId="12" hidden="1">{#N/A,#N/A,TRUE,"Segment 3"}</definedName>
    <definedName name="wrn.Segment._.3." localSheetId="20" hidden="1">{#N/A,#N/A,TRUE,"Segment 3"}</definedName>
    <definedName name="wrn.Segment._.3." hidden="1">{#N/A,#N/A,TRUE,"Segment 3"}</definedName>
    <definedName name="wrn.Segment._.4." localSheetId="12" hidden="1">{#N/A,#N/A,TRUE,"Segment 4"}</definedName>
    <definedName name="wrn.Segment._.4." localSheetId="20" hidden="1">{#N/A,#N/A,TRUE,"Segment 4"}</definedName>
    <definedName name="wrn.Segment._.4." hidden="1">{#N/A,#N/A,TRUE,"Segment 4"}</definedName>
    <definedName name="wrn.Segment._.5." localSheetId="12" hidden="1">{#N/A,#N/A,TRUE,"Segment 5"}</definedName>
    <definedName name="wrn.Segment._.5." localSheetId="20" hidden="1">{#N/A,#N/A,TRUE,"Segment 5"}</definedName>
    <definedName name="wrn.Segment._.5." hidden="1">{#N/A,#N/A,TRUE,"Segment 5"}</definedName>
    <definedName name="wrn.SEP." hidden="1">{"SEP",#N/A,FALSE,"SEP"}</definedName>
    <definedName name="wrn.Short._.Report." localSheetId="12" hidden="1">{#N/A,#N/A,TRUE,"Cover";#N/A,#N/A,TRUE,"Header (eu)";#N/A,#N/A,TRUE,"Region Charts";#N/A,#N/A,TRUE,"T&amp;O By Region";#N/A,#N/A,TRUE,"AD Report"}</definedName>
    <definedName name="wrn.Short._.Report." localSheetId="20" hidden="1">{#N/A,#N/A,TRUE,"Cover";#N/A,#N/A,TRUE,"Header (eu)";#N/A,#N/A,TRUE,"Region Charts";#N/A,#N/A,TRUE,"T&amp;O By Region";#N/A,#N/A,TRUE,"AD Report"}</definedName>
    <definedName name="wrn.Short._.Report." hidden="1">{#N/A,#N/A,TRUE,"Cover";#N/A,#N/A,TRUE,"Header (eu)";#N/A,#N/A,TRUE,"Region Charts";#N/A,#N/A,TRUE,"T&amp;O By Region";#N/A,#N/A,TRUE,"AD Report"}</definedName>
    <definedName name="wrn.Snapshot." localSheetId="12" hidden="1">{#N/A,#N/A,TRUE,"Facility-Input";#N/A,#N/A,TRUE,"Graphs"}</definedName>
    <definedName name="wrn.Snapshot." localSheetId="20" hidden="1">{#N/A,#N/A,TRUE,"Facility-Input";#N/A,#N/A,TRUE,"Graphs"}</definedName>
    <definedName name="wrn.Snapshot." hidden="1">{#N/A,#N/A,TRUE,"Facility-Input";#N/A,#N/A,TRUE,"Graphs"}</definedName>
    <definedName name="wrn.SPA._.FAC." localSheetId="12" hidden="1">{"SPA_FAC",#N/A,FALSE,"OMPA SPA FAC"}</definedName>
    <definedName name="wrn.SPA._.FAC." localSheetId="20" hidden="1">{"SPA_FAC",#N/A,FALSE,"OMPA SPA FAC"}</definedName>
    <definedName name="wrn.SPA._.FAC." hidden="1">{"SPA_FAC",#N/A,FALSE,"OMPA SPA FAC"}</definedName>
    <definedName name="wrn.SRU._.CONDENSER." localSheetId="12" hidden="1">{#N/A,#N/A,FALSE,"HXSheet1";#N/A,#N/A,FALSE,"Sheet2";#N/A,#N/A,FALSE,"Sheet3";#N/A,#N/A,FALSE,"Sheet4"}</definedName>
    <definedName name="wrn.SRU._.CONDENSER." localSheetId="20" hidden="1">{#N/A,#N/A,FALSE,"HXSheet1";#N/A,#N/A,FALSE,"Sheet2";#N/A,#N/A,FALSE,"Sheet3";#N/A,#N/A,FALSE,"Sheet4"}</definedName>
    <definedName name="wrn.SRU._.CONDENSER." hidden="1">{#N/A,#N/A,FALSE,"HXSheet1";#N/A,#N/A,FALSE,"Sheet2";#N/A,#N/A,FALSE,"Sheet3";#N/A,#N/A,FALSE,"Sheet4"}</definedName>
    <definedName name="wrn.STAND_ALONE_BOTH." localSheetId="12" hidden="1">{"FCB_ALL",#N/A,FALSE,"FCB";"GREY_ALL",#N/A,FALSE,"GREY"}</definedName>
    <definedName name="wrn.STAND_ALONE_BOTH." localSheetId="20" hidden="1">{"FCB_ALL",#N/A,FALSE,"FCB";"GREY_ALL",#N/A,FALSE,"GREY"}</definedName>
    <definedName name="wrn.STAND_ALONE_BOTH." hidden="1">{"FCB_ALL",#N/A,FALSE,"FCB";"GREY_ALL",#N/A,FALSE,"GREY"}</definedName>
    <definedName name="wrn.Statement._.of._.Income._.Taxes." localSheetId="12" hidden="1">{"Consolidated",#N/A,FALSE,"SITRP";"FPL Pure",#N/A,FALSE,"SITRP";"FPL Subsidiaries Consol",#N/A,FALSE,"SITRP"}</definedName>
    <definedName name="wrn.Statement._.of._.Income._.Taxes." localSheetId="20" hidden="1">{"Consolidated",#N/A,FALSE,"SITRP";"FPL Pure",#N/A,FALSE,"SITRP";"FPL Subsidiaries Consol",#N/A,FALSE,"SITRP"}</definedName>
    <definedName name="wrn.Statement._.of._.Income._.Taxes." hidden="1">{"Consolidated",#N/A,FALSE,"SITRP";"FPL Pure",#N/A,FALSE,"SITRP";"FPL Subsidiaries Consol",#N/A,FALSE,"SITRP"}</definedName>
    <definedName name="wrn.Steves._.Model." localSheetId="12" hidden="1">{#N/A,#N/A,FALSE,"Income Statement";#N/A,#N/A,FALSE,"Quarter IS";#N/A,#N/A,FALSE,"US E&amp;P";#N/A,#N/A,FALSE,"International E&amp;P";#N/A,#N/A,FALSE,"Chemicals"}</definedName>
    <definedName name="wrn.Steves._.Model." localSheetId="20" hidden="1">{#N/A,#N/A,FALSE,"Income Statement";#N/A,#N/A,FALSE,"Quarter IS";#N/A,#N/A,FALSE,"US E&amp;P";#N/A,#N/A,FALSE,"International E&amp;P";#N/A,#N/A,FALSE,"Chemicals"}</definedName>
    <definedName name="wrn.Steves._.Model." hidden="1">{#N/A,#N/A,FALSE,"Income Statement";#N/A,#N/A,FALSE,"Quarter IS";#N/A,#N/A,FALSE,"US E&amp;P";#N/A,#N/A,FALSE,"International E&amp;P";#N/A,#N/A,FALSE,"Chemicals"}</definedName>
    <definedName name="wrn.STOCKHOLDERS._.EQUITY." hidden="1">{#N/A,#N/A,FALSE,"WW-1 Stockholders' Equity"}</definedName>
    <definedName name="wrn.sum." localSheetId="12" hidden="1">{"Opsys",#N/A,FALSE,"NPV_OPsys";"NT",#N/A,FALSE,"NPV_NT";"DevP",#N/A,FALSE,"NPV_DevPdt";"Office",#N/A,FALSE,"NPV_Office"}</definedName>
    <definedName name="wrn.sum." localSheetId="20" hidden="1">{"Opsys",#N/A,FALSE,"NPV_OPsys";"NT",#N/A,FALSE,"NPV_NT";"DevP",#N/A,FALSE,"NPV_DevPdt";"Office",#N/A,FALSE,"NPV_Office"}</definedName>
    <definedName name="wrn.sum." hidden="1">{"Opsys",#N/A,FALSE,"NPV_OPsys";"NT",#N/A,FALSE,"NPV_NT";"DevP",#N/A,FALSE,"NPV_DevPdt";"Office",#N/A,FALSE,"NPV_Office"}</definedName>
    <definedName name="wrn.SUM._.OF._.UNIT._.3." localSheetId="12" hidden="1">{#N/A,#N/A,FALSE,"INPUTDATA";#N/A,#N/A,FALSE,"SUMMARY";#N/A,#N/A,FALSE,"CTAREP";#N/A,#N/A,FALSE,"CTBREP";#N/A,#N/A,FALSE,"PMG4ST86";#N/A,#N/A,FALSE,"TURBEFF";#N/A,#N/A,FALSE,"Condenser Performance"}</definedName>
    <definedName name="wrn.SUM._.OF._.UNIT._.3." localSheetId="20" hidden="1">{#N/A,#N/A,FALSE,"INPUTDATA";#N/A,#N/A,FALSE,"SUMMARY";#N/A,#N/A,FALSE,"CTAREP";#N/A,#N/A,FALSE,"CTBREP";#N/A,#N/A,FALSE,"PMG4ST86";#N/A,#N/A,FALSE,"TURBEFF";#N/A,#N/A,FALSE,"Condenser Performance"}</definedName>
    <definedName name="wrn.SUM._.OF._.UNIT._.3." hidden="1">{#N/A,#N/A,FALSE,"INPUTDATA";#N/A,#N/A,FALSE,"SUMMARY";#N/A,#N/A,FALSE,"CTAREP";#N/A,#N/A,FALSE,"CTBREP";#N/A,#N/A,FALSE,"PMG4ST86";#N/A,#N/A,FALSE,"TURBEFF";#N/A,#N/A,FALSE,"Condenser Performance"}</definedName>
    <definedName name="wrn.Summary." localSheetId="12" hidden="1">{#N/A,#N/A,FALSE,"Summary"}</definedName>
    <definedName name="wrn.Summary." localSheetId="20" hidden="1">{#N/A,#N/A,FALSE,"Summary"}</definedName>
    <definedName name="wrn.Summary." hidden="1">{#N/A,#N/A,FALSE,"Summary"}</definedName>
    <definedName name="wrn.Summary._.Basic." hidden="1">{"Summary Basic",#N/A,FALSE,"Accrual Summary";"Summary Basic",#N/A,FALSE,"Accrual-Detail";"Summary Basic",#N/A,FALSE,"Cash Summary";"Summary Basic",#N/A,FALSE,"Cash-Detail"}</definedName>
    <definedName name="wrn.Summary._.Report_Ern_BS_CF." localSheetId="12" hidden="1">{"Fact Sheet",#N/A,FALSE,"Fact";"Earnings_Summary",#N/A,FALSE,"Earnings Model";"Balance Sheet",#N/A,FALSE,"Balance";"Change in Cash",#N/A,FALSE,"Cashflow";"normalengs",#N/A,FALSE,"NormalEngs";"NormalGrowth",#N/A,FALSE,"NormalGrowth"}</definedName>
    <definedName name="wrn.Summary._.Report_Ern_BS_CF." localSheetId="20" hidden="1">{"Fact Sheet",#N/A,FALSE,"Fact";"Earnings_Summary",#N/A,FALSE,"Earnings Model";"Balance Sheet",#N/A,FALSE,"Balance";"Change in Cash",#N/A,FALSE,"Cashflow";"normalengs",#N/A,FALSE,"NormalEngs";"NormalGrowth",#N/A,FALSE,"NormalGrowth"}</definedName>
    <definedName name="wrn.Summary._.Report_Ern_BS_CF." hidden="1">{"Fact Sheet",#N/A,FALSE,"Fact";"Earnings_Summary",#N/A,FALSE,"Earnings Model";"Balance Sheet",#N/A,FALSE,"Balance";"Change in Cash",#N/A,FALSE,"Cashflow";"normalengs",#N/A,FALSE,"NormalEngs";"NormalGrowth",#N/A,FALSE,"NormalGrowth"}</definedName>
    <definedName name="wrn.SUP." localSheetId="12" hidden="1">{#N/A,#N/A,FALSE,"WP_B5";#N/A,#N/A,FALSE,"WP_B6";#N/A,#N/A,FALSE,"WP_B6.1";#N/A,#N/A,FALSE,"WP_B6.2";#N/A,#N/A,FALSE,"WP_B7";#N/A,#N/A,FALSE,"WP_B8";#N/A,#N/A,FALSE,"WP_B9";#N/A,#N/A,FALSE,"WP_C1";#N/A,#N/A,FALSE,"WP_C1.1";"WP_C1.2.1",#N/A,FALSE,"WP_C1.2";"WP_C1.2.2",#N/A,FALSE,"WP_C1.2";"WP_C1.2.3",#N/A,FALSE,"WP_C1.2";"WP_C1.2.4",#N/A,FALSE,"WP_C1.2";"WP_C1.2.5",#N/A,FALSE,"WP_C1.2";#N/A,#N/A,FALSE,"WP_C4";#N/A,#N/A,FALSE,"WP_C4a";#N/A,#N/A,FALSE,"WP_C4.1";#N/A,#N/A,FALSE,"WP_C4.2";#N/A,#N/A,FALSE,"WP_C4.3";#N/A,#N/A,FALSE,"WP_C5";#N/A,#N/A,FALSE,"WP_C7";#N/A,#N/A,FALSE,"WP_C8";#N/A,#N/A,FALSE,"WP_C9";#N/A,#N/A,FALSE,"WP_C10";#N/A,#N/A,FALSE,"WP_C11";#N/A,#N/A,FALSE,"WP_C12";#N/A,#N/A,FALSE,"WP_C13";#N/A,#N/A,FALSE,"WP_C14";"WP_D1.1",#N/A,FALSE,"WP_D1";"WP_D1.2",#N/A,FALSE,"WP_D1";"WP_D1.3",#N/A,FALSE,"WP_D1";"WP_D1.4",#N/A,FALSE,"WP_D1";"WP_D1.5",#N/A,FALSE,"WP_D1";#N/A,#N/A,FALSE,"WP_E1 ";#N/A,#N/A,FALSE,"WP_E1.1";#N/A,#N/A,FALSE,"WP_E2";#N/A,#N/A,FALSE,"WP_E3";#N/A,#N/A,FALSE,"WP_E4";#N/A,#N/A,FALSE,"WP_F1";#N/A,#N/A,FALSE,"WP_F-2";#N/A,#N/A,FALSE,"WP_F-2-1";#N/A,#N/A,FALSE,"WP_F-2-2";#N/A,#N/A,FALSE,"WP_F-3";#N/A,#N/A,FALSE,"WP_F-3-1";#N/A,#N/A,FALSE,"WP_F-3-2";#N/A,#N/A,FALSE,"WP_F-4";#N/A,#N/A,FALSE,"WP_F-4.1";#N/A,#N/A,FALSE,"WP_F-4.2";#N/A,#N/A,FALSE,"WP_F-5";#N/A,#N/A,FALSE,"WP_F-6";#N/A,#N/A,FALSE,"WP_F-7"}</definedName>
    <definedName name="wrn.SUP." localSheetId="20" hidden="1">{#N/A,#N/A,FALSE,"WP_B5";#N/A,#N/A,FALSE,"WP_B6";#N/A,#N/A,FALSE,"WP_B6.1";#N/A,#N/A,FALSE,"WP_B6.2";#N/A,#N/A,FALSE,"WP_B7";#N/A,#N/A,FALSE,"WP_B8";#N/A,#N/A,FALSE,"WP_B9";#N/A,#N/A,FALSE,"WP_C1";#N/A,#N/A,FALSE,"WP_C1.1";"WP_C1.2.1",#N/A,FALSE,"WP_C1.2";"WP_C1.2.2",#N/A,FALSE,"WP_C1.2";"WP_C1.2.3",#N/A,FALSE,"WP_C1.2";"WP_C1.2.4",#N/A,FALSE,"WP_C1.2";"WP_C1.2.5",#N/A,FALSE,"WP_C1.2";#N/A,#N/A,FALSE,"WP_C4";#N/A,#N/A,FALSE,"WP_C4a";#N/A,#N/A,FALSE,"WP_C4.1";#N/A,#N/A,FALSE,"WP_C4.2";#N/A,#N/A,FALSE,"WP_C4.3";#N/A,#N/A,FALSE,"WP_C5";#N/A,#N/A,FALSE,"WP_C7";#N/A,#N/A,FALSE,"WP_C8";#N/A,#N/A,FALSE,"WP_C9";#N/A,#N/A,FALSE,"WP_C10";#N/A,#N/A,FALSE,"WP_C11";#N/A,#N/A,FALSE,"WP_C12";#N/A,#N/A,FALSE,"WP_C13";#N/A,#N/A,FALSE,"WP_C14";"WP_D1.1",#N/A,FALSE,"WP_D1";"WP_D1.2",#N/A,FALSE,"WP_D1";"WP_D1.3",#N/A,FALSE,"WP_D1";"WP_D1.4",#N/A,FALSE,"WP_D1";"WP_D1.5",#N/A,FALSE,"WP_D1";#N/A,#N/A,FALSE,"WP_E1 ";#N/A,#N/A,FALSE,"WP_E1.1";#N/A,#N/A,FALSE,"WP_E2";#N/A,#N/A,FALSE,"WP_E3";#N/A,#N/A,FALSE,"WP_E4";#N/A,#N/A,FALSE,"WP_F1";#N/A,#N/A,FALSE,"WP_F-2";#N/A,#N/A,FALSE,"WP_F-2-1";#N/A,#N/A,FALSE,"WP_F-2-2";#N/A,#N/A,FALSE,"WP_F-3";#N/A,#N/A,FALSE,"WP_F-3-1";#N/A,#N/A,FALSE,"WP_F-3-2";#N/A,#N/A,FALSE,"WP_F-4";#N/A,#N/A,FALSE,"WP_F-4.1";#N/A,#N/A,FALSE,"WP_F-4.2";#N/A,#N/A,FALSE,"WP_F-5";#N/A,#N/A,FALSE,"WP_F-6";#N/A,#N/A,FALSE,"WP_F-7"}</definedName>
    <definedName name="wrn.SUP." hidden="1">{#N/A,#N/A,FALSE,"WP_B5";#N/A,#N/A,FALSE,"WP_B6";#N/A,#N/A,FALSE,"WP_B6.1";#N/A,#N/A,FALSE,"WP_B6.2";#N/A,#N/A,FALSE,"WP_B7";#N/A,#N/A,FALSE,"WP_B8";#N/A,#N/A,FALSE,"WP_B9";#N/A,#N/A,FALSE,"WP_C1";#N/A,#N/A,FALSE,"WP_C1.1";"WP_C1.2.1",#N/A,FALSE,"WP_C1.2";"WP_C1.2.2",#N/A,FALSE,"WP_C1.2";"WP_C1.2.3",#N/A,FALSE,"WP_C1.2";"WP_C1.2.4",#N/A,FALSE,"WP_C1.2";"WP_C1.2.5",#N/A,FALSE,"WP_C1.2";#N/A,#N/A,FALSE,"WP_C4";#N/A,#N/A,FALSE,"WP_C4a";#N/A,#N/A,FALSE,"WP_C4.1";#N/A,#N/A,FALSE,"WP_C4.2";#N/A,#N/A,FALSE,"WP_C4.3";#N/A,#N/A,FALSE,"WP_C5";#N/A,#N/A,FALSE,"WP_C7";#N/A,#N/A,FALSE,"WP_C8";#N/A,#N/A,FALSE,"WP_C9";#N/A,#N/A,FALSE,"WP_C10";#N/A,#N/A,FALSE,"WP_C11";#N/A,#N/A,FALSE,"WP_C12";#N/A,#N/A,FALSE,"WP_C13";#N/A,#N/A,FALSE,"WP_C14";"WP_D1.1",#N/A,FALSE,"WP_D1";"WP_D1.2",#N/A,FALSE,"WP_D1";"WP_D1.3",#N/A,FALSE,"WP_D1";"WP_D1.4",#N/A,FALSE,"WP_D1";"WP_D1.5",#N/A,FALSE,"WP_D1";#N/A,#N/A,FALSE,"WP_E1 ";#N/A,#N/A,FALSE,"WP_E1.1";#N/A,#N/A,FALSE,"WP_E2";#N/A,#N/A,FALSE,"WP_E3";#N/A,#N/A,FALSE,"WP_E4";#N/A,#N/A,FALSE,"WP_F1";#N/A,#N/A,FALSE,"WP_F-2";#N/A,#N/A,FALSE,"WP_F-2-1";#N/A,#N/A,FALSE,"WP_F-2-2";#N/A,#N/A,FALSE,"WP_F-3";#N/A,#N/A,FALSE,"WP_F-3-1";#N/A,#N/A,FALSE,"WP_F-3-2";#N/A,#N/A,FALSE,"WP_F-4";#N/A,#N/A,FALSE,"WP_F-4.1";#N/A,#N/A,FALSE,"WP_F-4.2";#N/A,#N/A,FALSE,"WP_F-5";#N/A,#N/A,FALSE,"WP_F-6";#N/A,#N/A,FALSE,"WP_F-7"}</definedName>
    <definedName name="wrn.SUP2." localSheetId="12" hidden="1">{#N/A,#N/A,FALSE,"SECT_G";#N/A,#N/A,FALSE,"WP_G6";#N/A,#N/A,FALSE,"WP_G14";#N/A,#N/A,FALSE,"WP_G15";#N/A,#N/A,FALSE,"WP_G-16";#N/A,#N/A,FALSE,"WP_G-17";#N/A,#N/A,FALSE,"WP_G-18a";#N/A,#N/A,FALSE,"WP_G-18b";#N/A,#N/A,FALSE,"WP_H1";#N/A,#N/A,FALSE,"WP_H1.1";#N/A,#N/A,FALSE,"WP_H1.2";#N/A,#N/A,FALSE,"WP_H3";#N/A,#N/A,FALSE,"WP_H3.1";#N/A,#N/A,FALSE,"WP_H4";#N/A,#N/A,FALSE,"WP_H4.1";#N/A,#N/A,FALSE,"WP_H4.2";#N/A,#N/A,FALSE,"WP_H4.3";#N/A,#N/A,FALSE,"WP_H4.4";#N/A,#N/A,FALSE,"WP_H4.5";#N/A,#N/A,FALSE,"WP_H4.6";#N/A,#N/A,FALSE,"WP_H5";#N/A,#N/A,FALSE,"WP_H6";#N/A,#N/A,FALSE,"WP_H7";#N/A,#N/A,FALSE,"WP_H8";#N/A,#N/A,FALSE,"WP_H8.1";#N/A,#N/A,FALSE,"WP_H8.2";#N/A,#N/A,FALSE,"WP_H9";#N/A,#N/A,FALSE,"WP_H9.1";#N/A,#N/A,FALSE,"WP_H9.2";#N/A,#N/A,FALSE,"WP_H10";#N/A,#N/A,FALSE,"WP_H10.1";#N/A,#N/A,FALSE,"WP_H10.2";#N/A,#N/A,FALSE,"WP_H11";#N/A,#N/A,FALSE,"WP_H12";#N/A,#N/A,FALSE,"WP_H13";#N/A,#N/A,FALSE,"WP_H14";#N/A,#N/A,FALSE,"WP_H15";#N/A,#N/A,FALSE,"WP_H16";#N/A,#N/A,FALSE,"WP_H17";#N/A,#N/A,FALSE,"WP_H18";#N/A,#N/A,FALSE,"WP_H19";#N/A,#N/A,FALSE,"WP_H20";#N/A,#N/A,FALSE,"WP_H21";#N/A,#N/A,FALSE,"WP_H22";#N/A,#N/A,FALSE,"WP_I1";#N/A,#N/A,FALSE,"WP_I2";#N/A,#N/A,FALSE,"WP_I3";#N/A,#N/A,FALSE,"WP_J1";#N/A,#N/A,FALSE,"WP_J2";#N/A,#N/A,FALSE,"WP_J3";#N/A,#N/A,FALSE,"WP_J4";#N/A,#N/A,FALSE,"WP_J5";#N/A,#N/A,FALSE,"WP_J6";#N/A,#N/A,FALSE,"SECT_K";#N/A,#N/A,FALSE,"SECT_L"}</definedName>
    <definedName name="wrn.SUP2." localSheetId="20" hidden="1">{#N/A,#N/A,FALSE,"SECT_G";#N/A,#N/A,FALSE,"WP_G6";#N/A,#N/A,FALSE,"WP_G14";#N/A,#N/A,FALSE,"WP_G15";#N/A,#N/A,FALSE,"WP_G-16";#N/A,#N/A,FALSE,"WP_G-17";#N/A,#N/A,FALSE,"WP_G-18a";#N/A,#N/A,FALSE,"WP_G-18b";#N/A,#N/A,FALSE,"WP_H1";#N/A,#N/A,FALSE,"WP_H1.1";#N/A,#N/A,FALSE,"WP_H1.2";#N/A,#N/A,FALSE,"WP_H3";#N/A,#N/A,FALSE,"WP_H3.1";#N/A,#N/A,FALSE,"WP_H4";#N/A,#N/A,FALSE,"WP_H4.1";#N/A,#N/A,FALSE,"WP_H4.2";#N/A,#N/A,FALSE,"WP_H4.3";#N/A,#N/A,FALSE,"WP_H4.4";#N/A,#N/A,FALSE,"WP_H4.5";#N/A,#N/A,FALSE,"WP_H4.6";#N/A,#N/A,FALSE,"WP_H5";#N/A,#N/A,FALSE,"WP_H6";#N/A,#N/A,FALSE,"WP_H7";#N/A,#N/A,FALSE,"WP_H8";#N/A,#N/A,FALSE,"WP_H8.1";#N/A,#N/A,FALSE,"WP_H8.2";#N/A,#N/A,FALSE,"WP_H9";#N/A,#N/A,FALSE,"WP_H9.1";#N/A,#N/A,FALSE,"WP_H9.2";#N/A,#N/A,FALSE,"WP_H10";#N/A,#N/A,FALSE,"WP_H10.1";#N/A,#N/A,FALSE,"WP_H10.2";#N/A,#N/A,FALSE,"WP_H11";#N/A,#N/A,FALSE,"WP_H12";#N/A,#N/A,FALSE,"WP_H13";#N/A,#N/A,FALSE,"WP_H14";#N/A,#N/A,FALSE,"WP_H15";#N/A,#N/A,FALSE,"WP_H16";#N/A,#N/A,FALSE,"WP_H17";#N/A,#N/A,FALSE,"WP_H18";#N/A,#N/A,FALSE,"WP_H19";#N/A,#N/A,FALSE,"WP_H20";#N/A,#N/A,FALSE,"WP_H21";#N/A,#N/A,FALSE,"WP_H22";#N/A,#N/A,FALSE,"WP_I1";#N/A,#N/A,FALSE,"WP_I2";#N/A,#N/A,FALSE,"WP_I3";#N/A,#N/A,FALSE,"WP_J1";#N/A,#N/A,FALSE,"WP_J2";#N/A,#N/A,FALSE,"WP_J3";#N/A,#N/A,FALSE,"WP_J4";#N/A,#N/A,FALSE,"WP_J5";#N/A,#N/A,FALSE,"WP_J6";#N/A,#N/A,FALSE,"SECT_K";#N/A,#N/A,FALSE,"SECT_L"}</definedName>
    <definedName name="wrn.SUP2." hidden="1">{#N/A,#N/A,FALSE,"SECT_G";#N/A,#N/A,FALSE,"WP_G6";#N/A,#N/A,FALSE,"WP_G14";#N/A,#N/A,FALSE,"WP_G15";#N/A,#N/A,FALSE,"WP_G-16";#N/A,#N/A,FALSE,"WP_G-17";#N/A,#N/A,FALSE,"WP_G-18a";#N/A,#N/A,FALSE,"WP_G-18b";#N/A,#N/A,FALSE,"WP_H1";#N/A,#N/A,FALSE,"WP_H1.1";#N/A,#N/A,FALSE,"WP_H1.2";#N/A,#N/A,FALSE,"WP_H3";#N/A,#N/A,FALSE,"WP_H3.1";#N/A,#N/A,FALSE,"WP_H4";#N/A,#N/A,FALSE,"WP_H4.1";#N/A,#N/A,FALSE,"WP_H4.2";#N/A,#N/A,FALSE,"WP_H4.3";#N/A,#N/A,FALSE,"WP_H4.4";#N/A,#N/A,FALSE,"WP_H4.5";#N/A,#N/A,FALSE,"WP_H4.6";#N/A,#N/A,FALSE,"WP_H5";#N/A,#N/A,FALSE,"WP_H6";#N/A,#N/A,FALSE,"WP_H7";#N/A,#N/A,FALSE,"WP_H8";#N/A,#N/A,FALSE,"WP_H8.1";#N/A,#N/A,FALSE,"WP_H8.2";#N/A,#N/A,FALSE,"WP_H9";#N/A,#N/A,FALSE,"WP_H9.1";#N/A,#N/A,FALSE,"WP_H9.2";#N/A,#N/A,FALSE,"WP_H10";#N/A,#N/A,FALSE,"WP_H10.1";#N/A,#N/A,FALSE,"WP_H10.2";#N/A,#N/A,FALSE,"WP_H11";#N/A,#N/A,FALSE,"WP_H12";#N/A,#N/A,FALSE,"WP_H13";#N/A,#N/A,FALSE,"WP_H14";#N/A,#N/A,FALSE,"WP_H15";#N/A,#N/A,FALSE,"WP_H16";#N/A,#N/A,FALSE,"WP_H17";#N/A,#N/A,FALSE,"WP_H18";#N/A,#N/A,FALSE,"WP_H19";#N/A,#N/A,FALSE,"WP_H20";#N/A,#N/A,FALSE,"WP_H21";#N/A,#N/A,FALSE,"WP_H22";#N/A,#N/A,FALSE,"WP_I1";#N/A,#N/A,FALSE,"WP_I2";#N/A,#N/A,FALSE,"WP_I3";#N/A,#N/A,FALSE,"WP_J1";#N/A,#N/A,FALSE,"WP_J2";#N/A,#N/A,FALSE,"WP_J3";#N/A,#N/A,FALSE,"WP_J4";#N/A,#N/A,FALSE,"WP_J5";#N/A,#N/A,FALSE,"WP_J6";#N/A,#N/A,FALSE,"SECT_K";#N/A,#N/A,FALSE,"SECT_L"}</definedName>
    <definedName name="wrn.SUPP." localSheetId="12" hidden="1">{#N/A,#N/A,FALSE,"COVER PAGE";#N/A,#N/A,FALSE,"TABLE OF CONTENTS";#N/A,#N/A,FALSE,"INCSTAT";#N/A,#N/A,FALSE,"SBU TRENDS";#N/A,#N/A,FALSE,"ASSETS";#N/A,#N/A,FALSE,"LIABILITIES";#N/A,#N/A,FALSE,"P &amp; L CURRENT";#N/A,#N/A,FALSE,"CASH FLOW";#N/A,#N/A,FALSE,"AGING";#N/A,#N/A,FALSE,"TOPTEN";#N/A,#N/A,FALSE,"LINE OF CREDIT";#N/A,#N/A,FALSE,"RV VAR P&amp;L";#N/A,#N/A,FALSE,"SUM LOCATION";#N/A,#N/A,FALSE,"HEADCOUNT";#N/A,#N/A,FALSE,"RV TRENDED";#N/A,#N/A,FALSE,"MV TRENDED";#N/A,#N/A,FALSE,"SG&amp;A TREND";#N/A,#N/A,FALSE,"SG&amp;A PLAN VS ACT";#N/A,#N/A,FALSE,"ADM SYS ACTUAL";#N/A,#N/A,FALSE,"SALES &amp; SBU ACTUAL";#N/A,#N/A,FALSE,"ADM SYS VAR";#N/A,#N/A,FALSE,"SALES &amp; SBU VAR"}</definedName>
    <definedName name="wrn.SUPP." localSheetId="20" hidden="1">{#N/A,#N/A,FALSE,"COVER PAGE";#N/A,#N/A,FALSE,"TABLE OF CONTENTS";#N/A,#N/A,FALSE,"INCSTAT";#N/A,#N/A,FALSE,"SBU TRENDS";#N/A,#N/A,FALSE,"ASSETS";#N/A,#N/A,FALSE,"LIABILITIES";#N/A,#N/A,FALSE,"P &amp; L CURRENT";#N/A,#N/A,FALSE,"CASH FLOW";#N/A,#N/A,FALSE,"AGING";#N/A,#N/A,FALSE,"TOPTEN";#N/A,#N/A,FALSE,"LINE OF CREDIT";#N/A,#N/A,FALSE,"RV VAR P&amp;L";#N/A,#N/A,FALSE,"SUM LOCATION";#N/A,#N/A,FALSE,"HEADCOUNT";#N/A,#N/A,FALSE,"RV TRENDED";#N/A,#N/A,FALSE,"MV TRENDED";#N/A,#N/A,FALSE,"SG&amp;A TREND";#N/A,#N/A,FALSE,"SG&amp;A PLAN VS ACT";#N/A,#N/A,FALSE,"ADM SYS ACTUAL";#N/A,#N/A,FALSE,"SALES &amp; SBU ACTUAL";#N/A,#N/A,FALSE,"ADM SYS VAR";#N/A,#N/A,FALSE,"SALES &amp; SBU VAR"}</definedName>
    <definedName name="wrn.SUPP." hidden="1">{#N/A,#N/A,FALSE,"COVER PAGE";#N/A,#N/A,FALSE,"TABLE OF CONTENTS";#N/A,#N/A,FALSE,"INCSTAT";#N/A,#N/A,FALSE,"SBU TRENDS";#N/A,#N/A,FALSE,"ASSETS";#N/A,#N/A,FALSE,"LIABILITIES";#N/A,#N/A,FALSE,"P &amp; L CURRENT";#N/A,#N/A,FALSE,"CASH FLOW";#N/A,#N/A,FALSE,"AGING";#N/A,#N/A,FALSE,"TOPTEN";#N/A,#N/A,FALSE,"LINE OF CREDIT";#N/A,#N/A,FALSE,"RV VAR P&amp;L";#N/A,#N/A,FALSE,"SUM LOCATION";#N/A,#N/A,FALSE,"HEADCOUNT";#N/A,#N/A,FALSE,"RV TRENDED";#N/A,#N/A,FALSE,"MV TRENDED";#N/A,#N/A,FALSE,"SG&amp;A TREND";#N/A,#N/A,FALSE,"SG&amp;A PLAN VS ACT";#N/A,#N/A,FALSE,"ADM SYS ACTUAL";#N/A,#N/A,FALSE,"SALES &amp; SBU ACTUAL";#N/A,#N/A,FALSE,"ADM SYS VAR";#N/A,#N/A,FALSE,"SALES &amp; SBU VAR"}</definedName>
    <definedName name="wrn.Supporting._.Calculations." localSheetId="12" hidden="1">{#N/A,#N/A,FALSE,"Work performed";#N/A,#N/A,FALSE,"Resources"}</definedName>
    <definedName name="wrn.Supporting._.Calculations." localSheetId="15" hidden="1">{#N/A,#N/A,FALSE,"Work performed";#N/A,#N/A,FALSE,"Resources"}</definedName>
    <definedName name="wrn.Supporting._.Calculations." localSheetId="20" hidden="1">{#N/A,#N/A,FALSE,"Work performed";#N/A,#N/A,FALSE,"Resources"}</definedName>
    <definedName name="wrn.Supporting._.Calculations." hidden="1">{#N/A,#N/A,FALSE,"Work performed";#N/A,#N/A,FALSE,"Resources"}</definedName>
    <definedName name="wrn.Tax._.Accrual." localSheetId="12" hidden="1">{#N/A,#N/A,TRUE,"TAXPROV";#N/A,#N/A,TRUE,"FLOWTHRU";#N/A,#N/A,TRUE,"SCHEDULE M'S";#N/A,#N/A,TRUE,"PLANT M'S";#N/A,#N/A,TRUE,"TAXJE"}</definedName>
    <definedName name="wrn.Tax._.Accrual." localSheetId="15" hidden="1">{#N/A,#N/A,TRUE,"TAXPROV";#N/A,#N/A,TRUE,"FLOWTHRU";#N/A,#N/A,TRUE,"SCHEDULE M'S";#N/A,#N/A,TRUE,"PLANT M'S";#N/A,#N/A,TRUE,"TAXJE"}</definedName>
    <definedName name="wrn.Tax._.Accrual." localSheetId="20" hidden="1">{#N/A,#N/A,TRUE,"TAXPROV";#N/A,#N/A,TRUE,"FLOWTHRU";#N/A,#N/A,TRUE,"SCHEDULE M'S";#N/A,#N/A,TRUE,"PLANT M'S";#N/A,#N/A,TRUE,"TAXJE"}</definedName>
    <definedName name="wrn.Tax._.Accrual." hidden="1">{#N/A,#N/A,TRUE,"TAXPROV";#N/A,#N/A,TRUE,"FLOWTHRU";#N/A,#N/A,TRUE,"SCHEDULE M'S";#N/A,#N/A,TRUE,"PLANT M'S";#N/A,#N/A,TRUE,"TAXJE"}</definedName>
    <definedName name="wrn.TAXATION." hidden="1">{#N/A,#N/A,FALSE,"JJ-1 Reg. Tax";#N/A,#N/A,FALSE,"JJ-2 Tax Jnl. Entry";#N/A,#N/A,FALSE,"JJ-3 Alt Min. Tax";#N/A,#N/A,FALSE,"JJ-4 Tax Checklist";#N/A,#N/A,FALSE,"KK-1 Def. Tax";#N/A,#N/A,FALSE,"KK-2 Rate Recon.";#N/A,#N/A,FALSE,"0800-2 Income Tax Provision";#N/A,#N/A,FALSE,"0800-3 Income Tax Provision H&amp;L"}</definedName>
    <definedName name="wrn.Template." localSheetId="12" hidden="1">{#N/A,#N/A,FALSE,"1_Executive Summary";#N/A,#N/A,FALSE,"2_Assumptions";#N/A,#N/A,FALSE,"3_Footnotes";#N/A,#N/A,FALSE,"4_Cash Flow";#N/A,#N/A,FALSE,"5_Exp Detail";#N/A,#N/A,FALSE,"6_Residual - Marketing";#N/A,#N/A,FALSE,"7_Residual Matrix";#N/A,#N/A,FALSE,"8_Pricing Matrix";#N/A,#N/A,FALSE,"9_Value Matrix";#N/A,#N/A,FALSE,"10_Vacancy Detail";#N/A,#N/A,FALSE,"12_Expiration Schedule";#N/A,#N/A,FALSE,"13_Exp Analysis Fixed-Var";#N/A,#N/A,FALSE,"14_Existing vs Mkt"}</definedName>
    <definedName name="wrn.Template." localSheetId="20" hidden="1">{#N/A,#N/A,FALSE,"1_Executive Summary";#N/A,#N/A,FALSE,"2_Assumptions";#N/A,#N/A,FALSE,"3_Footnotes";#N/A,#N/A,FALSE,"4_Cash Flow";#N/A,#N/A,FALSE,"5_Exp Detail";#N/A,#N/A,FALSE,"6_Residual - Marketing";#N/A,#N/A,FALSE,"7_Residual Matrix";#N/A,#N/A,FALSE,"8_Pricing Matrix";#N/A,#N/A,FALSE,"9_Value Matrix";#N/A,#N/A,FALSE,"10_Vacancy Detail";#N/A,#N/A,FALSE,"12_Expiration Schedule";#N/A,#N/A,FALSE,"13_Exp Analysis Fixed-Var";#N/A,#N/A,FALSE,"14_Existing vs Mkt"}</definedName>
    <definedName name="wrn.Template." hidden="1">{#N/A,#N/A,FALSE,"1_Executive Summary";#N/A,#N/A,FALSE,"2_Assumptions";#N/A,#N/A,FALSE,"3_Footnotes";#N/A,#N/A,FALSE,"4_Cash Flow";#N/A,#N/A,FALSE,"5_Exp Detail";#N/A,#N/A,FALSE,"6_Residual - Marketing";#N/A,#N/A,FALSE,"7_Residual Matrix";#N/A,#N/A,FALSE,"8_Pricing Matrix";#N/A,#N/A,FALSE,"9_Value Matrix";#N/A,#N/A,FALSE,"10_Vacancy Detail";#N/A,#N/A,FALSE,"12_Expiration Schedule";#N/A,#N/A,FALSE,"13_Exp Analysis Fixed-Var";#N/A,#N/A,FALSE,"14_Existing vs Mkt"}</definedName>
    <definedName name="wrn.test." localSheetId="12" hidden="1">{"test",#N/A,FALSE,"Dividend"}</definedName>
    <definedName name="wrn.test." localSheetId="20" hidden="1">{"test",#N/A,FALSE,"Dividend"}</definedName>
    <definedName name="wrn.test." hidden="1">{"test",#N/A,FALSE,"Dividend"}</definedName>
    <definedName name="wrn.Totals." localSheetId="12" hidden="1">{#N/A,#N/A,TRUE,"TOTAL";#N/A,#N/A,TRUE,"Total Pipes"}</definedName>
    <definedName name="wrn.Totals." localSheetId="20" hidden="1">{#N/A,#N/A,TRUE,"TOTAL";#N/A,#N/A,TRUE,"Total Pipes"}</definedName>
    <definedName name="wrn.Totals." hidden="1">{#N/A,#N/A,TRUE,"TOTAL";#N/A,#N/A,TRUE,"Total Pipes"}</definedName>
    <definedName name="wrn.Trans._.Op._.Exp." localSheetId="12" hidden="1">{#N/A,#N/A,FALSE,"TRANS"}</definedName>
    <definedName name="wrn.Trans._.Op._.Exp." localSheetId="20" hidden="1">{#N/A,#N/A,FALSE,"TRANS"}</definedName>
    <definedName name="wrn.Trans._.Op._.Exp." hidden="1">{#N/A,#N/A,FALSE,"TRANS"}</definedName>
    <definedName name="wrn.Transmission." localSheetId="12" hidden="1">{"Transmission",#N/A,FALSE,"Electric O&amp;M Functionalization"}</definedName>
    <definedName name="wrn.Transmission." localSheetId="20" hidden="1">{"Transmission",#N/A,FALSE,"Electric O&amp;M Functionalization"}</definedName>
    <definedName name="wrn.Transmission." hidden="1">{"Transmission",#N/A,FALSE,"Electric O&amp;M Functionalization"}</definedName>
    <definedName name="wrn.US._.EP._.with._.Price._.and._.Vol._.Detail." localSheetId="12" hidden="1">{"US EP Earn and Prof Analysis",#N/A,FALSE,"USE&amp;P ";"US EP Price Vol Detail",#N/A,FALSE,"USE&amp;P "}</definedName>
    <definedName name="wrn.US._.EP._.with._.Price._.and._.Vol._.Detail." localSheetId="20" hidden="1">{"US EP Earn and Prof Analysis",#N/A,FALSE,"USE&amp;P ";"US EP Price Vol Detail",#N/A,FALSE,"USE&amp;P "}</definedName>
    <definedName name="wrn.US._.EP._.with._.Price._.and._.Vol._.Detail." hidden="1">{"US EP Earn and Prof Analysis",#N/A,FALSE,"USE&amp;P ";"US EP Price Vol Detail",#N/A,FALSE,"USE&amp;P "}</definedName>
    <definedName name="wrn.UTIL." localSheetId="12" hidden="1">{"Twelve Mo Ended Pg 2",#N/A,TRUE,"Utility";"YTD Adj _ Pg 1",#N/A,TRUE,"Utility"}</definedName>
    <definedName name="wrn.UTIL." localSheetId="20" hidden="1">{"Twelve Mo Ended Pg 2",#N/A,TRUE,"Utility";"YTD Adj _ Pg 1",#N/A,TRUE,"Utility"}</definedName>
    <definedName name="wrn.UTIL." hidden="1">{"Twelve Mo Ended Pg 2",#N/A,TRUE,"Utility";"YTD Adj _ Pg 1",#N/A,TRUE,"Utility"}</definedName>
    <definedName name="wrn.Val_Report." localSheetId="12" hidden="1">{"Summary CY",#N/A,FALSE,"Summary";"Summary PY",#N/A,FALSE,"Summary";"recon_funded_status",#N/A,FALSE,"Accounting";"PE",#N/A,FALSE,"Accounting";"EXPE",#N/A,FALSE,"Accounting";"EXPAS",#N/A,FALSE,"Accounting";"EXPL",#N/A,FALSE,"Accounting"}</definedName>
    <definedName name="wrn.Val_Report." localSheetId="20" hidden="1">{"Summary CY",#N/A,FALSE,"Summary";"Summary PY",#N/A,FALSE,"Summary";"recon_funded_status",#N/A,FALSE,"Accounting";"PE",#N/A,FALSE,"Accounting";"EXPE",#N/A,FALSE,"Accounting";"EXPAS",#N/A,FALSE,"Accounting";"EXPL",#N/A,FALSE,"Accounting"}</definedName>
    <definedName name="wrn.Val_Report." hidden="1">{"Summary CY",#N/A,FALSE,"Summary";"Summary PY",#N/A,FALSE,"Summary";"recon_funded_status",#N/A,FALSE,"Accounting";"PE",#N/A,FALSE,"Accounting";"EXPE",#N/A,FALSE,"Accounting";"EXPAS",#N/A,FALSE,"Accounting";"EXPL",#N/A,FALSE,"Accounting"}</definedName>
    <definedName name="wrn.Val_Report.2" localSheetId="12" hidden="1">{"Summary CY",#N/A,FALSE,"Summary";"Summary PY",#N/A,FALSE,"Summary";"recon_funded_status",#N/A,FALSE,"Accounting";"PE",#N/A,FALSE,"Accounting";"EXPE",#N/A,FALSE,"Accounting";"EXPAS",#N/A,FALSE,"Accounting";"EXPL",#N/A,FALSE,"Accounting"}</definedName>
    <definedName name="wrn.Val_Report.2" localSheetId="20" hidden="1">{"Summary CY",#N/A,FALSE,"Summary";"Summary PY",#N/A,FALSE,"Summary";"recon_funded_status",#N/A,FALSE,"Accounting";"PE",#N/A,FALSE,"Accounting";"EXPE",#N/A,FALSE,"Accounting";"EXPAS",#N/A,FALSE,"Accounting";"EXPL",#N/A,FALSE,"Accounting"}</definedName>
    <definedName name="wrn.Val_Report.2" hidden="1">{"Summary CY",#N/A,FALSE,"Summary";"Summary PY",#N/A,FALSE,"Summary";"recon_funded_status",#N/A,FALSE,"Accounting";"PE",#N/A,FALSE,"Accounting";"EXPE",#N/A,FALSE,"Accounting";"EXPAS",#N/A,FALSE,"Accounting";"EXPL",#N/A,FALSE,"Accounting"}</definedName>
    <definedName name="wrn.Val_Report2" localSheetId="12" hidden="1">{"CUR",#N/A,FALSE,"Summary";"recon",#N/A,FALSE,"Accounting";"PE",#N/A,FALSE,"Accounting";"EXPE",#N/A,FALSE,"Accounting";"EXPAS",#N/A,FALSE,"Accounting";"EXPL",#N/A,FALSE,"Accounting"}</definedName>
    <definedName name="wrn.Val_Report2" localSheetId="20" hidden="1">{"CUR",#N/A,FALSE,"Summary";"recon",#N/A,FALSE,"Accounting";"PE",#N/A,FALSE,"Accounting";"EXPE",#N/A,FALSE,"Accounting";"EXPAS",#N/A,FALSE,"Accounting";"EXPL",#N/A,FALSE,"Accounting"}</definedName>
    <definedName name="wrn.Val_Report2" hidden="1">{"CUR",#N/A,FALSE,"Summary";"recon",#N/A,FALSE,"Accounting";"PE",#N/A,FALSE,"Accounting";"EXPE",#N/A,FALSE,"Accounting";"EXPAS",#N/A,FALSE,"Accounting";"EXPL",#N/A,FALSE,"Accounting"}</definedName>
    <definedName name="wrn.Valuation._.Worksheets." localSheetId="12" hidden="1">{#N/A,#N/A,FALSE,"ID Page";#N/A,#N/A,FALSE,"Index";#N/A,#N/A,FALSE,"Assumptions";#N/A,#N/A,FALSE,"Equity Summary";#N/A,#N/A,FALSE,"Market";#N/A,#N/A,FALSE,"Description (Comps)";#N/A,#N/A,FALSE,"Comp Ratios";#N/A,#N/A,FALSE,"Sim Tran";#N/A,#N/A,FALSE,"Description (Sim Tran)";#N/A,#N/A,FALSE,"WACC";#N/A,#N/A,FALSE,"Income St";#N/A,#N/A,FALSE,"Balance Sheet";#N/A,#N/A,FALSE,"Working Capital";#N/A,#N/A,FALSE,"WC Trend (1)";#N/A,#N/A,FALSE,"WC trend (2)";#N/A,#N/A,FALSE,"Intangibles Indication"}</definedName>
    <definedName name="wrn.Valuation._.Worksheets." localSheetId="20" hidden="1">{#N/A,#N/A,FALSE,"ID Page";#N/A,#N/A,FALSE,"Index";#N/A,#N/A,FALSE,"Assumptions";#N/A,#N/A,FALSE,"Equity Summary";#N/A,#N/A,FALSE,"Market";#N/A,#N/A,FALSE,"Description (Comps)";#N/A,#N/A,FALSE,"Comp Ratios";#N/A,#N/A,FALSE,"Sim Tran";#N/A,#N/A,FALSE,"Description (Sim Tran)";#N/A,#N/A,FALSE,"WACC";#N/A,#N/A,FALSE,"Income St";#N/A,#N/A,FALSE,"Balance Sheet";#N/A,#N/A,FALSE,"Working Capital";#N/A,#N/A,FALSE,"WC Trend (1)";#N/A,#N/A,FALSE,"WC trend (2)";#N/A,#N/A,FALSE,"Intangibles Indication"}</definedName>
    <definedName name="wrn.Valuation._.Worksheets." hidden="1">{#N/A,#N/A,FALSE,"ID Page";#N/A,#N/A,FALSE,"Index";#N/A,#N/A,FALSE,"Assumptions";#N/A,#N/A,FALSE,"Equity Summary";#N/A,#N/A,FALSE,"Market";#N/A,#N/A,FALSE,"Description (Comps)";#N/A,#N/A,FALSE,"Comp Ratios";#N/A,#N/A,FALSE,"Sim Tran";#N/A,#N/A,FALSE,"Description (Sim Tran)";#N/A,#N/A,FALSE,"WACC";#N/A,#N/A,FALSE,"Income St";#N/A,#N/A,FALSE,"Balance Sheet";#N/A,#N/A,FALSE,"Working Capital";#N/A,#N/A,FALSE,"WC Trend (1)";#N/A,#N/A,FALSE,"WC trend (2)";#N/A,#N/A,FALSE,"Intangibles Indication"}</definedName>
    <definedName name="wrn.Value." localSheetId="12" hidden="1">{#N/A,#N/A,FALSE,"Cashflow Analysis";#N/A,#N/A,FALSE,"Sensitivity Analysis";#N/A,#N/A,FALSE,"PV";#N/A,#N/A,FALSE,"Pro Forma"}</definedName>
    <definedName name="wrn.Value." localSheetId="20" hidden="1">{#N/A,#N/A,FALSE,"Cashflow Analysis";#N/A,#N/A,FALSE,"Sensitivity Analysis";#N/A,#N/A,FALSE,"PV";#N/A,#N/A,FALSE,"Pro Forma"}</definedName>
    <definedName name="wrn.Value." hidden="1">{#N/A,#N/A,FALSE,"Cashflow Analysis";#N/A,#N/A,FALSE,"Sensitivity Analysis";#N/A,#N/A,FALSE,"PV";#N/A,#N/A,FALSE,"Pro Forma"}</definedName>
    <definedName name="wrn.WEATHER._.AND._.YR._.END._.CUST._.ADJ." localSheetId="12" hidden="1">{"WEATHER_CUSTOMERS",#N/A,FALSE,"Ok_Fuel&amp;Rev"}</definedName>
    <definedName name="wrn.WEATHER._.AND._.YR._.END._.CUST._.ADJ." localSheetId="20" hidden="1">{"WEATHER_CUSTOMERS",#N/A,FALSE,"Ok_Fuel&amp;Rev"}</definedName>
    <definedName name="wrn.WEATHER._.AND._.YR._.END._.CUST._.ADJ." hidden="1">{"WEATHER_CUSTOMERS",#N/A,FALSE,"Ok_Fuel&amp;Rev"}</definedName>
    <definedName name="wrn.Western._.District._.1997._.Capital._.Budget." localSheetId="12" hidden="1">{#N/A,#N/A,FALSE,"EXP97"}</definedName>
    <definedName name="wrn.Western._.District._.1997._.Capital._.Budget." localSheetId="20" hidden="1">{#N/A,#N/A,FALSE,"EXP97"}</definedName>
    <definedName name="wrn.Western._.District._.1997._.Capital._.Budget." hidden="1">{#N/A,#N/A,FALSE,"EXP97"}</definedName>
    <definedName name="wrn.WORKCAP." localSheetId="12" hidden="1">{"WCCWCLL",#N/A,FALSE,"Sheet3";"PP",#N/A,FALSE,"Sheet3";"MAT1",#N/A,FALSE,"Sheet3";"MAT2",#N/A,FALSE,"Sheet3"}</definedName>
    <definedName name="wrn.WORKCAP." localSheetId="20" hidden="1">{"WCCWCLL",#N/A,FALSE,"Sheet3";"PP",#N/A,FALSE,"Sheet3";"MAT1",#N/A,FALSE,"Sheet3";"MAT2",#N/A,FALSE,"Sheet3"}</definedName>
    <definedName name="wrn.WORKCAP." hidden="1">{"WCCWCLL",#N/A,FALSE,"Sheet3";"PP",#N/A,FALSE,"Sheet3";"MAT1",#N/A,FALSE,"Sheet3";"MAT2",#N/A,FALSE,"Sheet3"}</definedName>
    <definedName name="wrn.Workfile." localSheetId="12" hidden="1">{"PPPI FAS87 Workfile",#N/A,FALSE,"Input";"GroupBWorkfile",#N/A,FALSE,"Input";"GroupAWorkfile",#N/A,FALSE,"Input";"GainLoss",#N/A,FALSE,"GainLoss1"}</definedName>
    <definedName name="wrn.Workfile." localSheetId="20" hidden="1">{"PPPI FAS87 Workfile",#N/A,FALSE,"Input";"GroupBWorkfile",#N/A,FALSE,"Input";"GroupAWorkfile",#N/A,FALSE,"Input";"GainLoss",#N/A,FALSE,"GainLoss1"}</definedName>
    <definedName name="wrn.Workfile." hidden="1">{"PPPI FAS87 Workfile",#N/A,FALSE,"Input";"GroupBWorkfile",#N/A,FALSE,"Input";"GroupAWorkfile",#N/A,FALSE,"Input";"GainLoss",#N/A,FALSE,"GainLoss1"}</definedName>
    <definedName name="wrn.WorkfileCopies." localSheetId="12" hidden="1">{"PensWorkfile-Dyn",#N/A,TRUE,"Pensions";"PenWorkFile-IP",#N/A,TRUE,"Pensions";"OPEBWorkfile-Dyn",#N/A,TRUE,"OPEB";"OPEBWorkfile-IP",#N/A,TRUE,"OPEB";"Total-Dyn",#N/A,TRUE,"Total";"Total-IP",#N/A,TRUE,"Total"}</definedName>
    <definedName name="wrn.WorkfileCopies." localSheetId="20" hidden="1">{"PensWorkfile-Dyn",#N/A,TRUE,"Pensions";"PenWorkFile-IP",#N/A,TRUE,"Pensions";"OPEBWorkfile-Dyn",#N/A,TRUE,"OPEB";"OPEBWorkfile-IP",#N/A,TRUE,"OPEB";"Total-Dyn",#N/A,TRUE,"Total";"Total-IP",#N/A,TRUE,"Total"}</definedName>
    <definedName name="wrn.WorkfileCopies." hidden="1">{"PensWorkfile-Dyn",#N/A,TRUE,"Pensions";"PenWorkFile-IP",#N/A,TRUE,"Pensions";"OPEBWorkfile-Dyn",#N/A,TRUE,"OPEB";"OPEBWorkfile-IP",#N/A,TRUE,"OPEB";"Total-Dyn",#N/A,TRUE,"Total";"Total-IP",#N/A,TRUE,"Total"}</definedName>
    <definedName name="wrn_1" localSheetId="12" hidden="1">{#N/A,#N/A,FALSE,"Balance SPS";#N/A,#N/A,FALSE,"P&amp;L_SPS"}</definedName>
    <definedName name="wrn_1" localSheetId="20" hidden="1">{#N/A,#N/A,FALSE,"Balance SPS";#N/A,#N/A,FALSE,"P&amp;L_SPS"}</definedName>
    <definedName name="wrn_1" hidden="1">{#N/A,#N/A,FALSE,"Balance SPS";#N/A,#N/A,FALSE,"P&amp;L_SPS"}</definedName>
    <definedName name="wrn_2" localSheetId="12" hidden="1">{#N/A,#N/A,FALSE,"Balance SPS";#N/A,#N/A,FALSE,"P&amp;L_SPS"}</definedName>
    <definedName name="wrn_2" localSheetId="20" hidden="1">{#N/A,#N/A,FALSE,"Balance SPS";#N/A,#N/A,FALSE,"P&amp;L_SPS"}</definedName>
    <definedName name="wrn_2" hidden="1">{#N/A,#N/A,FALSE,"Balance SPS";#N/A,#N/A,FALSE,"P&amp;L_SPS"}</definedName>
    <definedName name="wrn_3" localSheetId="12" hidden="1">{#N/A,#N/A,FALSE,"Balance SPS";#N/A,#N/A,FALSE,"P&amp;L_SPS"}</definedName>
    <definedName name="wrn_3" localSheetId="20" hidden="1">{#N/A,#N/A,FALSE,"Balance SPS";#N/A,#N/A,FALSE,"P&amp;L_SPS"}</definedName>
    <definedName name="wrn_3" hidden="1">{#N/A,#N/A,FALSE,"Balance SPS";#N/A,#N/A,FALSE,"P&amp;L_SPS"}</definedName>
    <definedName name="wrn_4" localSheetId="12" hidden="1">{#N/A,#N/A,FALSE,"Balance SPS";#N/A,#N/A,FALSE,"P&amp;L_SPS"}</definedName>
    <definedName name="wrn_4" localSheetId="20" hidden="1">{#N/A,#N/A,FALSE,"Balance SPS";#N/A,#N/A,FALSE,"P&amp;L_SPS"}</definedName>
    <definedName name="wrn_4" hidden="1">{#N/A,#N/A,FALSE,"Balance SPS";#N/A,#N/A,FALSE,"P&amp;L_SPS"}</definedName>
    <definedName name="wrn_5" localSheetId="12" hidden="1">{#N/A,#N/A,FALSE,"Balance SPS";#N/A,#N/A,FALSE,"P&amp;L_SPS"}</definedName>
    <definedName name="wrn_5" localSheetId="20" hidden="1">{#N/A,#N/A,FALSE,"Balance SPS";#N/A,#N/A,FALSE,"P&amp;L_SPS"}</definedName>
    <definedName name="wrn_5" hidden="1">{#N/A,#N/A,FALSE,"Balance SPS";#N/A,#N/A,FALSE,"P&amp;L_SPS"}</definedName>
    <definedName name="wrn1.supp." localSheetId="12" hidden="1">{#N/A,#N/A,FALSE,"COVER PAGE";#N/A,#N/A,FALSE,"TABLE OF CONTENTS";#N/A,#N/A,FALSE,"INCSTAT";#N/A,#N/A,FALSE,"SBU TRENDS";#N/A,#N/A,FALSE,"ASSETS";#N/A,#N/A,FALSE,"LIABILITIES";#N/A,#N/A,FALSE,"P &amp; L CURRENT";#N/A,#N/A,FALSE,"CASH FLOW";#N/A,#N/A,FALSE,"AGING";#N/A,#N/A,FALSE,"TOPTEN";#N/A,#N/A,FALSE,"LINE OF CREDIT";#N/A,#N/A,FALSE,"RV VAR P&amp;L";#N/A,#N/A,FALSE,"SUM LOCATION";#N/A,#N/A,FALSE,"HEADCOUNT";#N/A,#N/A,FALSE,"RV TRENDED";#N/A,#N/A,FALSE,"MV TRENDED";#N/A,#N/A,FALSE,"SG&amp;A TREND";#N/A,#N/A,FALSE,"SG&amp;A PLAN VS ACT";#N/A,#N/A,FALSE,"ADM SYS ACTUAL";#N/A,#N/A,FALSE,"SALES &amp; SBU ACTUAL";#N/A,#N/A,FALSE,"ADM SYS VAR";#N/A,#N/A,FALSE,"SALES &amp; SBU VAR"}</definedName>
    <definedName name="wrn1.supp." localSheetId="20" hidden="1">{#N/A,#N/A,FALSE,"COVER PAGE";#N/A,#N/A,FALSE,"TABLE OF CONTENTS";#N/A,#N/A,FALSE,"INCSTAT";#N/A,#N/A,FALSE,"SBU TRENDS";#N/A,#N/A,FALSE,"ASSETS";#N/A,#N/A,FALSE,"LIABILITIES";#N/A,#N/A,FALSE,"P &amp; L CURRENT";#N/A,#N/A,FALSE,"CASH FLOW";#N/A,#N/A,FALSE,"AGING";#N/A,#N/A,FALSE,"TOPTEN";#N/A,#N/A,FALSE,"LINE OF CREDIT";#N/A,#N/A,FALSE,"RV VAR P&amp;L";#N/A,#N/A,FALSE,"SUM LOCATION";#N/A,#N/A,FALSE,"HEADCOUNT";#N/A,#N/A,FALSE,"RV TRENDED";#N/A,#N/A,FALSE,"MV TRENDED";#N/A,#N/A,FALSE,"SG&amp;A TREND";#N/A,#N/A,FALSE,"SG&amp;A PLAN VS ACT";#N/A,#N/A,FALSE,"ADM SYS ACTUAL";#N/A,#N/A,FALSE,"SALES &amp; SBU ACTUAL";#N/A,#N/A,FALSE,"ADM SYS VAR";#N/A,#N/A,FALSE,"SALES &amp; SBU VAR"}</definedName>
    <definedName name="wrn1.supp." hidden="1">{#N/A,#N/A,FALSE,"COVER PAGE";#N/A,#N/A,FALSE,"TABLE OF CONTENTS";#N/A,#N/A,FALSE,"INCSTAT";#N/A,#N/A,FALSE,"SBU TRENDS";#N/A,#N/A,FALSE,"ASSETS";#N/A,#N/A,FALSE,"LIABILITIES";#N/A,#N/A,FALSE,"P &amp; L CURRENT";#N/A,#N/A,FALSE,"CASH FLOW";#N/A,#N/A,FALSE,"AGING";#N/A,#N/A,FALSE,"TOPTEN";#N/A,#N/A,FALSE,"LINE OF CREDIT";#N/A,#N/A,FALSE,"RV VAR P&amp;L";#N/A,#N/A,FALSE,"SUM LOCATION";#N/A,#N/A,FALSE,"HEADCOUNT";#N/A,#N/A,FALSE,"RV TRENDED";#N/A,#N/A,FALSE,"MV TRENDED";#N/A,#N/A,FALSE,"SG&amp;A TREND";#N/A,#N/A,FALSE,"SG&amp;A PLAN VS ACT";#N/A,#N/A,FALSE,"ADM SYS ACTUAL";#N/A,#N/A,FALSE,"SALES &amp; SBU ACTUAL";#N/A,#N/A,FALSE,"ADM SYS VAR";#N/A,#N/A,FALSE,"SALES &amp; SBU VAR"}</definedName>
    <definedName name="wrn1_1" localSheetId="12" hidden="1">{#N/A,#N/A,FALSE,"MBR PCS";#N/A,#N/A,FALSE,"MBR CIG";#N/A,#N/A,FALSE,"MBR iDEN";#N/A,#N/A,FALSE,"MBR_FWT";#N/A,#N/A,FALSE,"MBR TOTAL"}</definedName>
    <definedName name="wrn1_1" localSheetId="20" hidden="1">{#N/A,#N/A,FALSE,"MBR PCS";#N/A,#N/A,FALSE,"MBR CIG";#N/A,#N/A,FALSE,"MBR iDEN";#N/A,#N/A,FALSE,"MBR_FWT";#N/A,#N/A,FALSE,"MBR TOTAL"}</definedName>
    <definedName name="wrn1_1" hidden="1">{#N/A,#N/A,FALSE,"MBR PCS";#N/A,#N/A,FALSE,"MBR CIG";#N/A,#N/A,FALSE,"MBR iDEN";#N/A,#N/A,FALSE,"MBR_FWT";#N/A,#N/A,FALSE,"MBR TOTAL"}</definedName>
    <definedName name="wrn1_2" localSheetId="12" hidden="1">{#N/A,#N/A,FALSE,"MBR PCS";#N/A,#N/A,FALSE,"MBR CIG";#N/A,#N/A,FALSE,"MBR iDEN";#N/A,#N/A,FALSE,"MBR_FWT";#N/A,#N/A,FALSE,"MBR TOTAL"}</definedName>
    <definedName name="wrn1_2" localSheetId="20" hidden="1">{#N/A,#N/A,FALSE,"MBR PCS";#N/A,#N/A,FALSE,"MBR CIG";#N/A,#N/A,FALSE,"MBR iDEN";#N/A,#N/A,FALSE,"MBR_FWT";#N/A,#N/A,FALSE,"MBR TOTAL"}</definedName>
    <definedName name="wrn1_2" hidden="1">{#N/A,#N/A,FALSE,"MBR PCS";#N/A,#N/A,FALSE,"MBR CIG";#N/A,#N/A,FALSE,"MBR iDEN";#N/A,#N/A,FALSE,"MBR_FWT";#N/A,#N/A,FALSE,"MBR TOTAL"}</definedName>
    <definedName name="wrn1_3" localSheetId="12" hidden="1">{#N/A,#N/A,FALSE,"MBR PCS";#N/A,#N/A,FALSE,"MBR CIG";#N/A,#N/A,FALSE,"MBR iDEN";#N/A,#N/A,FALSE,"MBR_FWT";#N/A,#N/A,FALSE,"MBR TOTAL"}</definedName>
    <definedName name="wrn1_3" localSheetId="20" hidden="1">{#N/A,#N/A,FALSE,"MBR PCS";#N/A,#N/A,FALSE,"MBR CIG";#N/A,#N/A,FALSE,"MBR iDEN";#N/A,#N/A,FALSE,"MBR_FWT";#N/A,#N/A,FALSE,"MBR TOTAL"}</definedName>
    <definedName name="wrn1_3" hidden="1">{#N/A,#N/A,FALSE,"MBR PCS";#N/A,#N/A,FALSE,"MBR CIG";#N/A,#N/A,FALSE,"MBR iDEN";#N/A,#N/A,FALSE,"MBR_FWT";#N/A,#N/A,FALSE,"MBR TOTAL"}</definedName>
    <definedName name="wrn1_4" localSheetId="12" hidden="1">{#N/A,#N/A,FALSE,"MBR PCS";#N/A,#N/A,FALSE,"MBR CIG";#N/A,#N/A,FALSE,"MBR iDEN";#N/A,#N/A,FALSE,"MBR_FWT";#N/A,#N/A,FALSE,"MBR TOTAL"}</definedName>
    <definedName name="wrn1_4" localSheetId="20" hidden="1">{#N/A,#N/A,FALSE,"MBR PCS";#N/A,#N/A,FALSE,"MBR CIG";#N/A,#N/A,FALSE,"MBR iDEN";#N/A,#N/A,FALSE,"MBR_FWT";#N/A,#N/A,FALSE,"MBR TOTAL"}</definedName>
    <definedName name="wrn1_4" hidden="1">{#N/A,#N/A,FALSE,"MBR PCS";#N/A,#N/A,FALSE,"MBR CIG";#N/A,#N/A,FALSE,"MBR iDEN";#N/A,#N/A,FALSE,"MBR_FWT";#N/A,#N/A,FALSE,"MBR TOTAL"}</definedName>
    <definedName name="wrn1_5" localSheetId="12" hidden="1">{#N/A,#N/A,FALSE,"MBR PCS";#N/A,#N/A,FALSE,"MBR CIG";#N/A,#N/A,FALSE,"MBR iDEN";#N/A,#N/A,FALSE,"MBR_FWT";#N/A,#N/A,FALSE,"MBR TOTAL"}</definedName>
    <definedName name="wrn1_5" localSheetId="20" hidden="1">{#N/A,#N/A,FALSE,"MBR PCS";#N/A,#N/A,FALSE,"MBR CIG";#N/A,#N/A,FALSE,"MBR iDEN";#N/A,#N/A,FALSE,"MBR_FWT";#N/A,#N/A,FALSE,"MBR TOTAL"}</definedName>
    <definedName name="wrn1_5" hidden="1">{#N/A,#N/A,FALSE,"MBR PCS";#N/A,#N/A,FALSE,"MBR CIG";#N/A,#N/A,FALSE,"MBR iDEN";#N/A,#N/A,FALSE,"MBR_FWT";#N/A,#N/A,FALSE,"MBR TOTAL"}</definedName>
    <definedName name="wrn2.report" localSheetId="12" hidden="1">{#N/A,#N/A,FALSE,"P&amp;L";#N/A,#N/A,FALSE,"DL Worksheet";#N/A,#N/A,FALSE,"Ind. Cell";#N/A,#N/A,FALSE,"Capital";#N/A,#N/A,FALSE,"Tooling";#N/A,#N/A,FALSE,"LRP"}</definedName>
    <definedName name="wrn2.report" localSheetId="20" hidden="1">{#N/A,#N/A,FALSE,"P&amp;L";#N/A,#N/A,FALSE,"DL Worksheet";#N/A,#N/A,FALSE,"Ind. Cell";#N/A,#N/A,FALSE,"Capital";#N/A,#N/A,FALSE,"Tooling";#N/A,#N/A,FALSE,"LRP"}</definedName>
    <definedName name="wrn2.report" hidden="1">{#N/A,#N/A,FALSE,"P&amp;L";#N/A,#N/A,FALSE,"DL Worksheet";#N/A,#N/A,FALSE,"Ind. Cell";#N/A,#N/A,FALSE,"Capital";#N/A,#N/A,FALSE,"Tooling";#N/A,#N/A,FALSE,"LRP"}</definedName>
    <definedName name="wrna" localSheetId="12"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a" localSheetId="20"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a"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a_1" localSheetId="12"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a_1" localSheetId="20"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a_1"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a_2" localSheetId="12"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a_2" localSheetId="20"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a_2"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a_3" localSheetId="12"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a_3" localSheetId="20"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a_3"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a_4" localSheetId="12"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a_4" localSheetId="20"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a_4"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a_5" localSheetId="12"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a_5" localSheetId="20"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a_5" hidden="1">{#N/A,#N/A,FALSE,"Index";#N/A,#N/A,FALSE,"Comments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name="wrnalll"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c" localSheetId="12"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c" localSheetId="20"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c"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c_1" localSheetId="12"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c_1" localSheetId="20"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c_1"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c_2" localSheetId="12"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c_2" localSheetId="20"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c_2"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c_3" localSheetId="12"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c_3" localSheetId="20"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c_3"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c_4" localSheetId="12"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c_4" localSheetId="20"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c_4"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c_5" localSheetId="12"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c_5" localSheetId="20"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c_5" hidden="1">{#N/A,#N/A,FALSE,"Comments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name="wrne" localSheetId="12" hidden="1">{#N/A,#N/A,FALSE,"Headcount_PCS ";#N/A,#N/A,FALSE,"Headcount CIG";#N/A,#N/A,FALSE,"Headcount iDEN";#N/A,#N/A,FALSE,"JAG PLANT TREND"}</definedName>
    <definedName name="wrne" localSheetId="20" hidden="1">{#N/A,#N/A,FALSE,"Headcount_PCS ";#N/A,#N/A,FALSE,"Headcount CIG";#N/A,#N/A,FALSE,"Headcount iDEN";#N/A,#N/A,FALSE,"JAG PLANT TREND"}</definedName>
    <definedName name="wrne" hidden="1">{#N/A,#N/A,FALSE,"Headcount_PCS ";#N/A,#N/A,FALSE,"Headcount CIG";#N/A,#N/A,FALSE,"Headcount iDEN";#N/A,#N/A,FALSE,"JAG PLANT TREND"}</definedName>
    <definedName name="wrne_1" localSheetId="12" hidden="1">{#N/A,#N/A,FALSE,"Headcount_PCS ";#N/A,#N/A,FALSE,"Headcount CIG";#N/A,#N/A,FALSE,"Headcount iDEN";#N/A,#N/A,FALSE,"JAG PLANT TREND"}</definedName>
    <definedName name="wrne_1" localSheetId="20" hidden="1">{#N/A,#N/A,FALSE,"Headcount_PCS ";#N/A,#N/A,FALSE,"Headcount CIG";#N/A,#N/A,FALSE,"Headcount iDEN";#N/A,#N/A,FALSE,"JAG PLANT TREND"}</definedName>
    <definedName name="wrne_1" hidden="1">{#N/A,#N/A,FALSE,"Headcount_PCS ";#N/A,#N/A,FALSE,"Headcount CIG";#N/A,#N/A,FALSE,"Headcount iDEN";#N/A,#N/A,FALSE,"JAG PLANT TREND"}</definedName>
    <definedName name="wrne_2" localSheetId="12" hidden="1">{#N/A,#N/A,FALSE,"Headcount_PCS ";#N/A,#N/A,FALSE,"Headcount CIG";#N/A,#N/A,FALSE,"Headcount iDEN";#N/A,#N/A,FALSE,"JAG PLANT TREND"}</definedName>
    <definedName name="wrne_2" localSheetId="20" hidden="1">{#N/A,#N/A,FALSE,"Headcount_PCS ";#N/A,#N/A,FALSE,"Headcount CIG";#N/A,#N/A,FALSE,"Headcount iDEN";#N/A,#N/A,FALSE,"JAG PLANT TREND"}</definedName>
    <definedName name="wrne_2" hidden="1">{#N/A,#N/A,FALSE,"Headcount_PCS ";#N/A,#N/A,FALSE,"Headcount CIG";#N/A,#N/A,FALSE,"Headcount iDEN";#N/A,#N/A,FALSE,"JAG PLANT TREND"}</definedName>
    <definedName name="wrne_3" localSheetId="12" hidden="1">{#N/A,#N/A,FALSE,"Headcount_PCS ";#N/A,#N/A,FALSE,"Headcount CIG";#N/A,#N/A,FALSE,"Headcount iDEN";#N/A,#N/A,FALSE,"JAG PLANT TREND"}</definedName>
    <definedName name="wrne_3" localSheetId="20" hidden="1">{#N/A,#N/A,FALSE,"Headcount_PCS ";#N/A,#N/A,FALSE,"Headcount CIG";#N/A,#N/A,FALSE,"Headcount iDEN";#N/A,#N/A,FALSE,"JAG PLANT TREND"}</definedName>
    <definedName name="wrne_3" hidden="1">{#N/A,#N/A,FALSE,"Headcount_PCS ";#N/A,#N/A,FALSE,"Headcount CIG";#N/A,#N/A,FALSE,"Headcount iDEN";#N/A,#N/A,FALSE,"JAG PLANT TREND"}</definedName>
    <definedName name="wrne_4" localSheetId="12" hidden="1">{#N/A,#N/A,FALSE,"Headcount_PCS ";#N/A,#N/A,FALSE,"Headcount CIG";#N/A,#N/A,FALSE,"Headcount iDEN";#N/A,#N/A,FALSE,"JAG PLANT TREND"}</definedName>
    <definedName name="wrne_4" localSheetId="20" hidden="1">{#N/A,#N/A,FALSE,"Headcount_PCS ";#N/A,#N/A,FALSE,"Headcount CIG";#N/A,#N/A,FALSE,"Headcount iDEN";#N/A,#N/A,FALSE,"JAG PLANT TREND"}</definedName>
    <definedName name="wrne_4" hidden="1">{#N/A,#N/A,FALSE,"Headcount_PCS ";#N/A,#N/A,FALSE,"Headcount CIG";#N/A,#N/A,FALSE,"Headcount iDEN";#N/A,#N/A,FALSE,"JAG PLANT TREND"}</definedName>
    <definedName name="wrne_5" localSheetId="12" hidden="1">{#N/A,#N/A,FALSE,"Headcount_PCS ";#N/A,#N/A,FALSE,"Headcount CIG";#N/A,#N/A,FALSE,"Headcount iDEN";#N/A,#N/A,FALSE,"JAG PLANT TREND"}</definedName>
    <definedName name="wrne_5" localSheetId="20" hidden="1">{#N/A,#N/A,FALSE,"Headcount_PCS ";#N/A,#N/A,FALSE,"Headcount CIG";#N/A,#N/A,FALSE,"Headcount iDEN";#N/A,#N/A,FALSE,"JAG PLANT TREND"}</definedName>
    <definedName name="wrne_5" hidden="1">{#N/A,#N/A,FALSE,"Headcount_PCS ";#N/A,#N/A,FALSE,"Headcount CIG";#N/A,#N/A,FALSE,"Headcount iDEN";#N/A,#N/A,FALSE,"JAG PLANT TREND"}</definedName>
    <definedName name="WS">#REF!</definedName>
    <definedName name="wstsreggh">#REF!</definedName>
    <definedName name="wsxxx" localSheetId="12" hidden="1">{#N/A,#N/A,FALSE,"Total";#N/A,#N/A,FALSE,"ASNS";#N/A,#N/A,FALSE,"PNCNS";#N/A,#N/A,FALSE,"DSNS";#N/A,#N/A,FALSE,"TNS"}</definedName>
    <definedName name="wsxxx" localSheetId="20" hidden="1">{#N/A,#N/A,FALSE,"Total";#N/A,#N/A,FALSE,"ASNS";#N/A,#N/A,FALSE,"PNCNS";#N/A,#N/A,FALSE,"DSNS";#N/A,#N/A,FALSE,"TNS"}</definedName>
    <definedName name="wsxxx" hidden="1">{#N/A,#N/A,FALSE,"Total";#N/A,#N/A,FALSE,"ASNS";#N/A,#N/A,FALSE,"PNCNS";#N/A,#N/A,FALSE,"DSNS";#N/A,#N/A,FALSE,"TNS"}</definedName>
    <definedName name="wsxxxx" localSheetId="12" hidden="1">{#N/A,#N/A,FALSE,"QTR Total";#N/A,#N/A,FALSE,"QTR ASNS";#N/A,#N/A,FALSE,"QTR PNCNS";#N/A,#N/A,FALSE,"QTR DSNS";#N/A,#N/A,FALSE,"QTR TNS"}</definedName>
    <definedName name="wsxxxx" localSheetId="20" hidden="1">{#N/A,#N/A,FALSE,"QTR Total";#N/A,#N/A,FALSE,"QTR ASNS";#N/A,#N/A,FALSE,"QTR PNCNS";#N/A,#N/A,FALSE,"QTR DSNS";#N/A,#N/A,FALSE,"QTR TNS"}</definedName>
    <definedName name="wsxxxx" hidden="1">{#N/A,#N/A,FALSE,"QTR Total";#N/A,#N/A,FALSE,"QTR ASNS";#N/A,#N/A,FALSE,"QTR PNCNS";#N/A,#N/A,FALSE,"QTR DSNS";#N/A,#N/A,FALSE,"QTR TNS"}</definedName>
    <definedName name="WTG">#REF!</definedName>
    <definedName name="WTG_Erec_Per_Dy" localSheetId="20">#REF!</definedName>
    <definedName name="WTG_Erec_Per_Dy">#REF!</definedName>
    <definedName name="WTG_FND">#REF!</definedName>
    <definedName name="WTG_Hub_Ht_Eng" localSheetId="20">#REF!</definedName>
    <definedName name="WTG_Hub_Ht_Eng">#REF!</definedName>
    <definedName name="WTG_Hub_Ht_Met" localSheetId="20">#REF!</definedName>
    <definedName name="WTG_Hub_Ht_Met">#REF!</definedName>
    <definedName name="WTG_Install" localSheetId="20">#REF!</definedName>
    <definedName name="WTG_Install">#REF!</definedName>
    <definedName name="WTG_kW_Output">#REF!</definedName>
    <definedName name="WTG_Params">#REF!</definedName>
    <definedName name="WTG_Precomm" localSheetId="20">#REF!</definedName>
    <definedName name="WTG_Precomm">#REF!</definedName>
    <definedName name="WTG_Qty" localSheetId="20">#REF!</definedName>
    <definedName name="WTG_Qty">#REF!</definedName>
    <definedName name="WTG_rating">#REF!</definedName>
    <definedName name="WTG_rating7" localSheetId="20">#REF!</definedName>
    <definedName name="WTG_rating7">#REF!</definedName>
    <definedName name="WTG_Rotor_Dia_Eng" localSheetId="20">#REF!</definedName>
    <definedName name="WTG_Rotor_Dia_Eng">#REF!</definedName>
    <definedName name="WTG_Rotor_Dia_Met">#REF!</definedName>
    <definedName name="WTG_Ship_Ocean">#REF!</definedName>
    <definedName name="WTG_Ship_Overland">#REF!</definedName>
    <definedName name="WTG_SU_Comm">#REF!</definedName>
    <definedName name="WTG_Twr_Ht_Eng">#REF!</definedName>
    <definedName name="WTG_Twr_Ht_Met">#REF!</definedName>
    <definedName name="WTG_TWR_MFG">#REF!</definedName>
    <definedName name="WTG_Vendor_Model" localSheetId="20">#REF!</definedName>
    <definedName name="WTG_Vendor_Model">#REF!</definedName>
    <definedName name="WVDENOM">#REF!</definedName>
    <definedName name="WVFACTOR">#REF!</definedName>
    <definedName name="wvi" localSheetId="12" hidden="1">{#N/A,#N/A,FALSE,"SUMMARY";#N/A,#N/A,FALSE,"INPUTDATA";#N/A,#N/A,FALSE,"Condenser Performance"}</definedName>
    <definedName name="wvi" localSheetId="20" hidden="1">{#N/A,#N/A,FALSE,"SUMMARY";#N/A,#N/A,FALSE,"INPUTDATA";#N/A,#N/A,FALSE,"Condenser Performance"}</definedName>
    <definedName name="wvi" hidden="1">{#N/A,#N/A,FALSE,"SUMMARY";#N/A,#N/A,FALSE,"INPUTDATA";#N/A,#N/A,FALSE,"Condenser Performance"}</definedName>
    <definedName name="WVNUMER">#REF!</definedName>
    <definedName name="wvo" localSheetId="12" hidden="1">{"EXCELHLP.HLP!1802";5;10;5;10;13;13;13;8;5;5;10;14;13;13;13;13;5;10;14;13;5;10;1;2;24}</definedName>
    <definedName name="wvo" localSheetId="20" hidden="1">{"EXCELHLP.HLP!1802";5;10;5;10;13;13;13;8;5;5;10;14;13;13;13;13;5;10;14;13;5;10;1;2;24}</definedName>
    <definedName name="wvo" hidden="1">{"EXCELHLP.HLP!1802";5;10;5;10;13;13;13;8;5;5;10;14;13;13;13;13;5;10;14;13;5;10;1;2;24}</definedName>
    <definedName name="wvu.All._.of._.Report." hidden="1">{FALSE,TRUE,-2,-16.25,606,391.5,FALSE,FALSE,TRUE,TRUE,0,1,#N/A,1,#N/A,8.40766550522648,18.3448275862069,1,FALSE,FALSE,3,TRUE,1,FALSE,100,"Swvu.All._.of._.Report.","ACwvu.All._.of._.Report.",#N/A,FALSE,FALSE,0,0,0.5,0,2,"&amp;R&amp;7ABM/PAK
&amp;F
&amp;D
&amp;T","",TRUE,FALSE,FALSE,FALSE,1,68,#N/A,#N/A,FALSE,FALSE,#N/A,#N/A,FALSE,FALSE,FALSE,1,300,300,FALSE,FALSE,TRUE,TRUE,TRUE}</definedName>
    <definedName name="wvu.Assumptions." localSheetId="12" hidden="1">{TRUE,TRUE,-1.25,-15.5,484.5,253.5,FALSE,FALSE,TRUE,TRUE,0,1,#N/A,1,3,14.8947368421053,2,3,FALSE,TRUE,3,TRUE,1,TRUE,80,"Swvu.Assumptions.","ACwvu.Assumptions.",#N/A,FALSE,FALSE,0.65,0.5,1.25,1,1,"","",TRUE,FALSE,FALSE,FALSE,1,#N/A,1,1,"=R1C1:R64C13",FALSE,"Rwvu.Assumptions.",#N/A,FALSE,FALSE,FALSE,1,#N/A,#N/A,FALSE,FALSE,TRUE,TRUE,TRUE}</definedName>
    <definedName name="wvu.Assumptions." localSheetId="20" hidden="1">{TRUE,TRUE,-1.25,-15.5,484.5,253.5,FALSE,FALSE,TRUE,TRUE,0,1,#N/A,1,3,14.8947368421053,2,3,FALSE,TRUE,3,TRUE,1,TRUE,80,"Swvu.Assumptions.","ACwvu.Assumptions.",#N/A,FALSE,FALSE,0.65,0.5,1.25,1,1,"","",TRUE,FALSE,FALSE,FALSE,1,#N/A,1,1,"=R1C1:R64C13",FALSE,"Rwvu.Assumptions.",#N/A,FALSE,FALSE,FALSE,1,#N/A,#N/A,FALSE,FALSE,TRUE,TRUE,TRUE}</definedName>
    <definedName name="wvu.Assumptions." hidden="1">{TRUE,TRUE,-1.25,-15.5,484.5,253.5,FALSE,FALSE,TRUE,TRUE,0,1,#N/A,1,3,14.8947368421053,2,3,FALSE,TRUE,3,TRUE,1,TRUE,80,"Swvu.Assumptions.","ACwvu.Assumptions.",#N/A,FALSE,FALSE,0.65,0.5,1.25,1,1,"","",TRUE,FALSE,FALSE,FALSE,1,#N/A,1,1,"=R1C1:R64C13",FALSE,"Rwvu.Assumptions.",#N/A,FALSE,FALSE,FALSE,1,#N/A,#N/A,FALSE,FALSE,TRUE,TRUE,TRUE}</definedName>
    <definedName name="wvu.capexsum." localSheetId="12" hidden="1">{TRUE,TRUE,-1.25,-15.5,604.5,343.5,FALSE,FALSE,TRUE,TRUE,0,1,2,1,4,1,3,4,TRUE,TRUE,3,TRUE,1,TRUE,85,"Swvu.capexsum.","ACwvu.capexsum.",#N/A,FALSE,FALSE,0.75,0.75,1,1,2,"","",TRUE,FALSE,FALSE,FALSE,1,100,#N/A,#N/A,"=R1C1:R24C12",FALSE,#N/A,#N/A,FALSE,FALSE,FALSE,1,#N/A,#N/A,FALSE,FALSE,TRUE,TRUE,TRUE}</definedName>
    <definedName name="wvu.capexsum." localSheetId="20" hidden="1">{TRUE,TRUE,-1.25,-15.5,604.5,343.5,FALSE,FALSE,TRUE,TRUE,0,1,2,1,4,1,3,4,TRUE,TRUE,3,TRUE,1,TRUE,85,"Swvu.capexsum.","ACwvu.capexsum.",#N/A,FALSE,FALSE,0.75,0.75,1,1,2,"","",TRUE,FALSE,FALSE,FALSE,1,100,#N/A,#N/A,"=R1C1:R24C12",FALSE,#N/A,#N/A,FALSE,FALSE,FALSE,1,#N/A,#N/A,FALSE,FALSE,TRUE,TRUE,TRUE}</definedName>
    <definedName name="wvu.capexsum." hidden="1">{TRUE,TRUE,-1.25,-15.5,604.5,343.5,FALSE,FALSE,TRUE,TRUE,0,1,2,1,4,1,3,4,TRUE,TRUE,3,TRUE,1,TRUE,85,"Swvu.capexsum.","ACwvu.capexsum.",#N/A,FALSE,FALSE,0.75,0.75,1,1,2,"","",TRUE,FALSE,FALSE,FALSE,1,100,#N/A,#N/A,"=R1C1:R24C12",FALSE,#N/A,#N/A,FALSE,FALSE,FALSE,1,#N/A,#N/A,FALSE,FALSE,TRUE,TRUE,TRUE}</definedName>
    <definedName name="wvu.Comments._.MTH." hidden="1">{FALSE,TRUE,-2,-16.25,606,391.5,FALSE,FALSE,TRUE,TRUE,0,1,#N/A,1,#N/A,8.40766550522648,18.3448275862069,1,FALSE,FALSE,3,TRUE,1,FALSE,100,"Swvu.Comments._.MTH.","ACwvu.Comments._.MTH.",#N/A,FALSE,FALSE,0,0,0.5,0,2,"&amp;R&amp;7ABM/PAK
&amp;F
&amp;D
&amp;T","",TRUE,FALSE,FALSE,FALSE,1,68,#N/A,#N/A,FALSE,FALSE,"Rwvu.Comments._.MTH.",#N/A,FALSE,FALSE,FALSE,1,300,300,FALSE,FALSE,TRUE,TRUE,TRUE}</definedName>
    <definedName name="wvu.Comments._.QTR." hidden="1">{FALSE,TRUE,-2,-16.25,606,391.5,FALSE,FALSE,TRUE,TRUE,0,1,#N/A,1,#N/A,15.3728222996516,18.3448275862069,1,FALSE,FALSE,3,TRUE,1,FALSE,100,"Swvu.Comments._.QTR.","ACwvu.Comments._.QTR.",#N/A,FALSE,FALSE,0,0,0.5,0,2,"&amp;R&amp;7ABM/PAK
&amp;F
&amp;D
&amp;T","",TRUE,FALSE,FALSE,FALSE,1,68,#N/A,#N/A,FALSE,FALSE,"Rwvu.Comments._.QTR.",#N/A,FALSE,FALSE,FALSE,1,300,300,FALSE,FALSE,TRUE,TRUE,TRUE}</definedName>
    <definedName name="wvu.Comments._.YTD." hidden="1">{FALSE,TRUE,-2,-16.25,606,391.5,FALSE,FALSE,TRUE,TRUE,0,1,#N/A,1,#N/A,22.3066202090592,18.3448275862069,1,FALSE,FALSE,3,TRUE,1,FALSE,100,"Swvu.Comments._.YTD.","ACwvu.Comments._.YTD.",#N/A,FALSE,FALSE,0,0,0.5,0,2,"&amp;R&amp;7ABM/PAK
&amp;F
&amp;D
&amp;T","",TRUE,FALSE,FALSE,FALSE,1,68,#N/A,#N/A,FALSE,FALSE,"Rwvu.Comments._.YTD.",#N/A,FALSE,FALSE,FALSE,1,300,300,FALSE,FALSE,TRUE,TRUE,TRUE}</definedName>
    <definedName name="wvu.DATABASE." localSheetId="12" hidden="1">{TRUE,TRUE,-1.25,-15.5,484.5,279.75,FALSE,FALSE,TRUE,TRUE,0,1,#N/A,1,#N/A,4.39094650205761,21.0666666666667,1,FALSE,FALSE,3,TRUE,1,FALSE,75,"Swvu.DATABASE.","ACwvu.DATABASE.",1,FALSE,FALSE,0.5,0.5,0.5,0.77,2,"","&amp;L&amp;""""&amp;8PREPARED: N. WINTER  &amp;D &amp;T&amp;C&amp;""""&amp;8&amp;P OF &amp;N&amp;R&amp;""""&amp;8J:INCTAX\94MTHEND\&amp;F",FALSE,FALSE,FALSE,FALSE,1,68,#N/A,#N/A,"=R6C1:R142C8","=R1:R5",#N/A,#N/A,FALSE,FALSE}</definedName>
    <definedName name="wvu.DATABASE." localSheetId="20" hidden="1">{TRUE,TRUE,-1.25,-15.5,484.5,279.75,FALSE,FALSE,TRUE,TRUE,0,1,#N/A,1,#N/A,4.39094650205761,21.0666666666667,1,FALSE,FALSE,3,TRUE,1,FALSE,75,"Swvu.DATABASE.","ACwvu.DATABASE.",1,FALSE,FALSE,0.5,0.5,0.5,0.77,2,"","&amp;L&amp;""""&amp;8PREPARED: N. WINTER  &amp;D &amp;T&amp;C&amp;""""&amp;8&amp;P OF &amp;N&amp;R&amp;""""&amp;8J:INCTAX\94MTHEND\&amp;F",FALSE,FALSE,FALSE,FALSE,1,68,#N/A,#N/A,"=R6C1:R142C8","=R1:R5",#N/A,#N/A,FALSE,FALSE}</definedName>
    <definedName name="wvu.DATABASE." hidden="1">{TRUE,TRUE,-1.25,-15.5,484.5,279.75,FALSE,FALSE,TRUE,TRUE,0,1,#N/A,1,#N/A,4.39094650205761,21.0666666666667,1,FALSE,FALSE,3,TRUE,1,FALSE,75,"Swvu.DATABASE.","ACwvu.DATABASE.",1,FALSE,FALSE,0.5,0.5,0.5,0.77,2,"","&amp;L&amp;""""&amp;8PREPARED: N. WINTER  &amp;D &amp;T&amp;C&amp;""""&amp;8&amp;P OF &amp;N&amp;R&amp;""""&amp;8J:INCTAX\94MTHEND\&amp;F",FALSE,FALSE,FALSE,FALSE,1,68,#N/A,#N/A,"=R6C1:R142C8","=R1:R5",#N/A,#N/A,FALSE,FALSE}</definedName>
    <definedName name="wvu.earnings." localSheetId="12" hidden="1">{TRUE,TRUE,-1.25,-15.5,604.5,343.5,FALSE,FALSE,TRUE,TRUE,0,1,2,1,5,1,4,4,TRUE,TRUE,3,TRUE,1,TRUE,85,"Swvu.earnings.","ACwvu.earnings.",#N/A,FALSE,FALSE,0.75,0.75,1,1,2,"","",TRUE,FALSE,FALSE,FALSE,1,#N/A,1,1,"=R1C1:R39C12",FALSE,#N/A,#N/A,FALSE,FALSE,FALSE,1,#N/A,#N/A,FALSE,FALSE,TRUE,TRUE,TRUE}</definedName>
    <definedName name="wvu.earnings." localSheetId="20" hidden="1">{TRUE,TRUE,-1.25,-15.5,604.5,343.5,FALSE,FALSE,TRUE,TRUE,0,1,2,1,5,1,4,4,TRUE,TRUE,3,TRUE,1,TRUE,85,"Swvu.earnings.","ACwvu.earnings.",#N/A,FALSE,FALSE,0.75,0.75,1,1,2,"","",TRUE,FALSE,FALSE,FALSE,1,#N/A,1,1,"=R1C1:R39C12",FALSE,#N/A,#N/A,FALSE,FALSE,FALSE,1,#N/A,#N/A,FALSE,FALSE,TRUE,TRUE,TRUE}</definedName>
    <definedName name="wvu.earnings." hidden="1">{TRUE,TRUE,-1.25,-15.5,604.5,343.5,FALSE,FALSE,TRUE,TRUE,0,1,2,1,5,1,4,4,TRUE,TRUE,3,TRUE,1,TRUE,85,"Swvu.earnings.","ACwvu.earnings.",#N/A,FALSE,FALSE,0.75,0.75,1,1,2,"","",TRUE,FALSE,FALSE,FALSE,1,#N/A,1,1,"=R1C1:R39C12",FALSE,#N/A,#N/A,FALSE,FALSE,FALSE,1,#N/A,#N/A,FALSE,FALSE,TRUE,TRUE,TRUE}</definedName>
    <definedName name="wvu.foreign._.oil._.and._.gas._.results." localSheetId="12" hidden="1">{TRUE,TRUE,-1.25,-15.5,604.5,343.5,FALSE,FALSE,TRUE,TRUE,0,1,#N/A,1,4,14.1666666666667,3,3,FALSE,TRUE,3,TRUE,1,TRUE,85,"Swvu.foreign._.oil._.and._.gas._.results.","ACwvu.foreign._.oil._.and._.gas._.results.",#N/A,FALSE,FALSE,0.75,0.75,1,1,1,"","",TRUE,FALSE,FALSE,FALSE,1,#N/A,1,1,"=R1C1:R56C11","=R1:R3",#N/A,#N/A,FALSE,FALSE,FALSE,1,#N/A,#N/A,FALSE,FALSE,TRUE,TRUE,TRUE}</definedName>
    <definedName name="wvu.foreign._.oil._.and._.gas._.results." localSheetId="20" hidden="1">{TRUE,TRUE,-1.25,-15.5,604.5,343.5,FALSE,FALSE,TRUE,TRUE,0,1,#N/A,1,4,14.1666666666667,3,3,FALSE,TRUE,3,TRUE,1,TRUE,85,"Swvu.foreign._.oil._.and._.gas._.results.","ACwvu.foreign._.oil._.and._.gas._.results.",#N/A,FALSE,FALSE,0.75,0.75,1,1,1,"","",TRUE,FALSE,FALSE,FALSE,1,#N/A,1,1,"=R1C1:R56C11","=R1:R3",#N/A,#N/A,FALSE,FALSE,FALSE,1,#N/A,#N/A,FALSE,FALSE,TRUE,TRUE,TRUE}</definedName>
    <definedName name="wvu.foreign._.oil._.and._.gas._.results." hidden="1">{TRUE,TRUE,-1.25,-15.5,604.5,343.5,FALSE,FALSE,TRUE,TRUE,0,1,#N/A,1,4,14.1666666666667,3,3,FALSE,TRUE,3,TRUE,1,TRUE,85,"Swvu.foreign._.oil._.and._.gas._.results.","ACwvu.foreign._.oil._.and._.gas._.results.",#N/A,FALSE,FALSE,0.75,0.75,1,1,1,"","",TRUE,FALSE,FALSE,FALSE,1,#N/A,1,1,"=R1C1:R56C11","=R1:R3",#N/A,#N/A,FALSE,FALSE,FALSE,1,#N/A,#N/A,FALSE,FALSE,TRUE,TRUE,TRUE}</definedName>
    <definedName name="wvu.inputs._.raw._.data." localSheetId="12"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localSheetId="20"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hidden="1">{TRUE,TRUE,-1.25,-15.5,604.5,369,FALSE,FALSE,TRUE,TRUE,0,1,83,1,38,4,5,4,TRUE,TRUE,3,TRUE,1,TRUE,75,"Swvu.inputs._.raw._.data.","ACwvu.inputs._.raw._.data.",#N/A,FALSE,FALSE,0.5,0.5,0.5,0.5,2,"&amp;F","&amp;A&amp;RPage &amp;P",FALSE,FALSE,FALSE,FALSE,1,60,#N/A,#N/A,"=R1C61:R53C89","=C1:C5",#N/A,#N/A,FALSE,FALSE,FALSE,1,600,600,FALSE,FALSE,TRUE,TRUE,TRUE}</definedName>
    <definedName name="wvu.MTH._.QTR._.YTD." hidden="1">{TRUE,TRUE,-1.25,-15.5,604.5,366.75,FALSE,FALSE,TRUE,TRUE,0,1,#N/A,1,#N/A,9.5609756097561,19.6363636363636,1,FALSE,FALSE,3,TRUE,1,FALSE,100,"Swvu.MTH._.QTR._.YTD.","ACwvu.MTH._.QTR._.YTD.",#N/A,FALSE,FALSE,0.15,0.15,0.75,0,2,"&amp;R&amp;8ABM/PAK, &amp;F, &amp;D, &amp;T","",FALSE,FALSE,FALSE,FALSE,2,66,#N/A,#N/A,"=R1C1:R87C23",FALSE,#N/A,#N/A,FALSE,FALSE,FALSE,1,65532,65532,FALSE,FALSE,TRUE,TRUE,TRUE}</definedName>
    <definedName name="wvu.MTH._.YTD." hidden="1">{TRUE,TRUE,-1.25,-15.5,604.5,366.75,FALSE,FALSE,TRUE,TRUE,0,1,#N/A,1,#N/A,14.4883720930233,19.6363636363636,1,FALSE,FALSE,3,TRUE,1,FALSE,100,"Swvu.MTH._.YTD.","ACwvu.MTH._.YTD.",#N/A,FALSE,FALSE,0.15,0.15,0.75,0,2,"&amp;R&amp;8ABM/PAK, &amp;F, &amp;D, &amp;T","",FALSE,FALSE,FALSE,FALSE,2,66,#N/A,#N/A,"=R1C1:R87C23",FALSE,"Rwvu.MTH._.YTD.",#N/A,FALSE,FALSE,FALSE,1,65532,65532,FALSE,FALSE,TRUE,TRUE,TRUE}</definedName>
    <definedName name="wvu.normal._.growth." localSheetId="12" hidden="1">{TRUE,TRUE,-1.25,-15.5,604.5,343.5,FALSE,FALSE,TRUE,TRUE,0,1,#N/A,1,#N/A,11.0357142857143,23.5294117647059,1,FALSE,FALSE,3,TRUE,1,FALSE,100,"Swvu.normal._.growth.","ACwvu.normal._.growth.",#N/A,FALSE,FALSE,0.75,0.75,1,1,1,"","",TRUE,FALSE,FALSE,FALSE,1,#N/A,1,1,"=R1C1:R20C3",FALSE,#N/A,#N/A,FALSE,FALSE,FALSE,1,#N/A,#N/A,FALSE,FALSE,TRUE,TRUE,TRUE}</definedName>
    <definedName name="wvu.normal._.growth." localSheetId="20" hidden="1">{TRUE,TRUE,-1.25,-15.5,604.5,343.5,FALSE,FALSE,TRUE,TRUE,0,1,#N/A,1,#N/A,11.0357142857143,23.5294117647059,1,FALSE,FALSE,3,TRUE,1,FALSE,100,"Swvu.normal._.growth.","ACwvu.normal._.growth.",#N/A,FALSE,FALSE,0.75,0.75,1,1,1,"","",TRUE,FALSE,FALSE,FALSE,1,#N/A,1,1,"=R1C1:R20C3",FALSE,#N/A,#N/A,FALSE,FALSE,FALSE,1,#N/A,#N/A,FALSE,FALSE,TRUE,TRUE,TRUE}</definedName>
    <definedName name="wvu.normal._.growth." hidden="1">{TRUE,TRUE,-1.25,-15.5,604.5,343.5,FALSE,FALSE,TRUE,TRUE,0,1,#N/A,1,#N/A,11.0357142857143,23.5294117647059,1,FALSE,FALSE,3,TRUE,1,FALSE,100,"Swvu.normal._.growth.","ACwvu.normal._.growth.",#N/A,FALSE,FALSE,0.75,0.75,1,1,1,"","",TRUE,FALSE,FALSE,FALSE,1,#N/A,1,1,"=R1C1:R20C3",FALSE,#N/A,#N/A,FALSE,FALSE,FALSE,1,#N/A,#N/A,FALSE,FALSE,TRUE,TRUE,TRUE}</definedName>
    <definedName name="wvu.oil._.and._.gas._.details." localSheetId="12" hidden="1">{TRUE,TRUE,-1.25,-15.5,604.5,343.5,FALSE,FALSE,TRUE,TRUE,0,1,#N/A,1,35,14.1666666666667,3,3,FALSE,TRUE,3,TRUE,1,TRUE,85,"Swvu.oil._.and._.gas._.details.","ACwvu.oil._.and._.gas._.details.",#N/A,FALSE,FALSE,0.75,0.75,1,1,1,"","",TRUE,FALSE,FALSE,FALSE,1,#N/A,1,1,"=R1C1:R59C11","=R1:R3",#N/A,#N/A,FALSE,FALSE,FALSE,1,#N/A,#N/A,FALSE,FALSE,TRUE,TRUE,TRUE}</definedName>
    <definedName name="wvu.oil._.and._.gas._.details." localSheetId="20" hidden="1">{TRUE,TRUE,-1.25,-15.5,604.5,343.5,FALSE,FALSE,TRUE,TRUE,0,1,#N/A,1,35,14.1666666666667,3,3,FALSE,TRUE,3,TRUE,1,TRUE,85,"Swvu.oil._.and._.gas._.details.","ACwvu.oil._.and._.gas._.details.",#N/A,FALSE,FALSE,0.75,0.75,1,1,1,"","",TRUE,FALSE,FALSE,FALSE,1,#N/A,1,1,"=R1C1:R59C11","=R1:R3",#N/A,#N/A,FALSE,FALSE,FALSE,1,#N/A,#N/A,FALSE,FALSE,TRUE,TRUE,TRUE}</definedName>
    <definedName name="wvu.oil._.and._.gas._.details." hidden="1">{TRUE,TRUE,-1.25,-15.5,604.5,343.5,FALSE,FALSE,TRUE,TRUE,0,1,#N/A,1,35,14.1666666666667,3,3,FALSE,TRUE,3,TRUE,1,TRUE,85,"Swvu.oil._.and._.gas._.details.","ACwvu.oil._.and._.gas._.details.",#N/A,FALSE,FALSE,0.75,0.75,1,1,1,"","",TRUE,FALSE,FALSE,FALSE,1,#N/A,1,1,"=R1C1:R59C11","=R1:R3",#N/A,#N/A,FALSE,FALSE,FALSE,1,#N/A,#N/A,FALSE,FALSE,TRUE,TRUE,TRUE}</definedName>
    <definedName name="wvu.OP." localSheetId="12" hidden="1">{TRUE,TRUE,-1.25,-15.5,484.5,279.75,FALSE,FALSE,TRUE,TRUE,0,1,#N/A,1,#N/A,5.69105691056911,21.0666666666667,1,FALSE,FALSE,3,TRUE,1,FALSE,75,"Swvu.OP.","ACwvu.OP.",1,FALSE,FALSE,0.535,0.535,0,0.73,2,"","&amp;L&amp;""Courier New""&amp;8PREPARED BY N. WINTER &amp;D &amp;T &amp;C&amp;""Courier New""&amp;8&amp;P OF &amp;N&amp;R&amp;""Courier New""&amp;8J:INCTAX\94MTHEND\&amp;F",FALSE,FALSE,FALSE,FALSE,1,#N/A,1,3,"=R11C1:R77C7","=R2:R10",#N/A,#N/A,FALSE,FALSE}</definedName>
    <definedName name="wvu.OP." localSheetId="20" hidden="1">{TRUE,TRUE,-1.25,-15.5,484.5,279.75,FALSE,FALSE,TRUE,TRUE,0,1,#N/A,1,#N/A,5.69105691056911,21.0666666666667,1,FALSE,FALSE,3,TRUE,1,FALSE,75,"Swvu.OP.","ACwvu.OP.",1,FALSE,FALSE,0.535,0.535,0,0.73,2,"","&amp;L&amp;""Courier New""&amp;8PREPARED BY N. WINTER &amp;D &amp;T &amp;C&amp;""Courier New""&amp;8&amp;P OF &amp;N&amp;R&amp;""Courier New""&amp;8J:INCTAX\94MTHEND\&amp;F",FALSE,FALSE,FALSE,FALSE,1,#N/A,1,3,"=R11C1:R77C7","=R2:R10",#N/A,#N/A,FALSE,FALSE}</definedName>
    <definedName name="wvu.OP." hidden="1">{TRUE,TRUE,-1.25,-15.5,484.5,279.75,FALSE,FALSE,TRUE,TRUE,0,1,#N/A,1,#N/A,5.69105691056911,21.0666666666667,1,FALSE,FALSE,3,TRUE,1,FALSE,75,"Swvu.OP.","ACwvu.OP.",1,FALSE,FALSE,0.535,0.535,0,0.73,2,"","&amp;L&amp;""Courier New""&amp;8PREPARED BY N. WINTER &amp;D &amp;T &amp;C&amp;""Courier New""&amp;8&amp;P OF &amp;N&amp;R&amp;""Courier New""&amp;8J:INCTAX\94MTHEND\&amp;F",FALSE,FALSE,FALSE,FALSE,1,#N/A,1,3,"=R11C1:R77C7","=R2:R10",#N/A,#N/A,FALSE,FALSE}</definedName>
    <definedName name="wvu.qtr._.earnings._.model." localSheetId="12" hidden="1">{TRUE,TRUE,-1.25,-15.5,604.5,343.5,FALSE,FALSE,TRUE,TRUE,0,1,5,1,5,1,4,4,TRUE,TRUE,3,TRUE,1,TRUE,80,"Swvu.qtr._.earnings._.model.","ACwvu.qtr._.earnings._.model.",#N/A,FALSE,FALSE,0.65,0.5,1.25,1,2,"","",TRUE,FALSE,FALSE,FALSE,1,#N/A,1,1,"=R1C1:R36C16",FALSE,#N/A,#N/A,FALSE,FALSE,FALSE,1,#N/A,#N/A,FALSE,FALSE,TRUE,TRUE,TRUE}</definedName>
    <definedName name="wvu.qtr._.earnings._.model." localSheetId="20" hidden="1">{TRUE,TRUE,-1.25,-15.5,604.5,343.5,FALSE,FALSE,TRUE,TRUE,0,1,5,1,5,1,4,4,TRUE,TRUE,3,TRUE,1,TRUE,80,"Swvu.qtr._.earnings._.model.","ACwvu.qtr._.earnings._.model.",#N/A,FALSE,FALSE,0.65,0.5,1.25,1,2,"","",TRUE,FALSE,FALSE,FALSE,1,#N/A,1,1,"=R1C1:R36C16",FALSE,#N/A,#N/A,FALSE,FALSE,FALSE,1,#N/A,#N/A,FALSE,FALSE,TRUE,TRUE,TRUE}</definedName>
    <definedName name="wvu.qtr._.earnings._.model." hidden="1">{TRUE,TRUE,-1.25,-15.5,604.5,343.5,FALSE,FALSE,TRUE,TRUE,0,1,5,1,5,1,4,4,TRUE,TRUE,3,TRUE,1,TRUE,80,"Swvu.qtr._.earnings._.model.","ACwvu.qtr._.earnings._.model.",#N/A,FALSE,FALSE,0.65,0.5,1.25,1,2,"","",TRUE,FALSE,FALSE,FALSE,1,#N/A,1,1,"=R1C1:R36C16",FALSE,#N/A,#N/A,FALSE,FALSE,FALSE,1,#N/A,#N/A,FALSE,FALSE,TRUE,TRUE,TRUE}</definedName>
    <definedName name="wvu.qtr._.for._.IR." localSheetId="12" hidden="1">{TRUE,TRUE,-1.25,-15.5,604.5,343.5,FALSE,FALSE,TRUE,TRUE,0,1,2,1,13,1,4,4,TRUE,TRUE,3,TRUE,1,TRUE,80,"Swvu.qtr._.for._.IR.","ACwvu.qtr._.for._.IR.",#N/A,FALSE,FALSE,0.65,0.5,1.25,1,2,"","",TRUE,FALSE,FALSE,FALSE,1,#N/A,1,1,"=R1C1:R33C11",FALSE,#N/A,#N/A,FALSE,FALSE,FALSE,1,#N/A,#N/A,FALSE,FALSE,TRUE,TRUE,TRUE}</definedName>
    <definedName name="wvu.qtr._.for._.IR." localSheetId="20" hidden="1">{TRUE,TRUE,-1.25,-15.5,604.5,343.5,FALSE,FALSE,TRUE,TRUE,0,1,2,1,13,1,4,4,TRUE,TRUE,3,TRUE,1,TRUE,80,"Swvu.qtr._.for._.IR.","ACwvu.qtr._.for._.IR.",#N/A,FALSE,FALSE,0.65,0.5,1.25,1,2,"","",TRUE,FALSE,FALSE,FALSE,1,#N/A,1,1,"=R1C1:R33C11",FALSE,#N/A,#N/A,FALSE,FALSE,FALSE,1,#N/A,#N/A,FALSE,FALSE,TRUE,TRUE,TRUE}</definedName>
    <definedName name="wvu.qtr._.for._.IR." hidden="1">{TRUE,TRUE,-1.25,-15.5,604.5,343.5,FALSE,FALSE,TRUE,TRUE,0,1,2,1,13,1,4,4,TRUE,TRUE,3,TRUE,1,TRUE,80,"Swvu.qtr._.for._.IR.","ACwvu.qtr._.for._.IR.",#N/A,FALSE,FALSE,0.65,0.5,1.25,1,2,"","",TRUE,FALSE,FALSE,FALSE,1,#N/A,1,1,"=R1C1:R33C11",FALSE,#N/A,#N/A,FALSE,FALSE,FALSE,1,#N/A,#N/A,FALSE,FALSE,TRUE,TRUE,TRUE}</definedName>
    <definedName name="wvu.summary1." localSheetId="12"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localSheetId="20"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2." localSheetId="1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localSheetId="20"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3." localSheetId="12"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localSheetId="20"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Table." localSheetId="12" hidden="1">{TRUE,TRUE,-1.25,-21.5,964.5,725.25,FALSE,FALSE,TRUE,FALSE,35,3,22,1,#N/A,14.0676691729323,49.5294117647059,1,TRUE,FALSE,3,FALSE,1,FALSE,100,"Swvu.Table.","ACwvu.Table.",#N/A,FALSE,FALSE,0.75,0.75,1,1,1,"&amp;A","Page &amp;P",FALSE,FALSE,FALSE,FALSE,1,70,#N/A,#N/A,FALSE,FALSE,"Rwvu.Table.",#N/A,FALSE,FALSE,TRUE,1,65532,65532,FALSE,FALSE,FALSE,FALSE,FALSE}</definedName>
    <definedName name="wvu.Table." localSheetId="20" hidden="1">{TRUE,TRUE,-1.25,-21.5,964.5,725.25,FALSE,FALSE,TRUE,FALSE,35,3,22,1,#N/A,14.0676691729323,49.5294117647059,1,TRUE,FALSE,3,FALSE,1,FALSE,100,"Swvu.Table.","ACwvu.Table.",#N/A,FALSE,FALSE,0.75,0.75,1,1,1,"&amp;A","Page &amp;P",FALSE,FALSE,FALSE,FALSE,1,70,#N/A,#N/A,FALSE,FALSE,"Rwvu.Table.",#N/A,FALSE,FALSE,TRUE,1,65532,65532,FALSE,FALSE,FALSE,FALSE,FALSE}</definedName>
    <definedName name="wvu.Table." hidden="1">{TRUE,TRUE,-1.25,-21.5,964.5,725.25,FALSE,FALSE,TRUE,FALSE,35,3,22,1,#N/A,14.0676691729323,49.5294117647059,1,TRUE,FALSE,3,FALSE,1,FALSE,100,"Swvu.Table.","ACwvu.Table.",#N/A,FALSE,FALSE,0.75,0.75,1,1,1,"&amp;A","Page &amp;P",FALSE,FALSE,FALSE,FALSE,1,70,#N/A,#N/A,FALSE,FALSE,"Rwvu.Table.",#N/A,FALSE,FALSE,TRUE,1,65532,65532,FALSE,FALSE,FALSE,FALSE,FALSE}</definedName>
    <definedName name="wvu.WP1." localSheetId="12" hidden="1">{TRUE,TRUE,-1.25,-15.5,484.5,279.75,FALSE,FALSE,TRUE,TRUE,0,3,#N/A,1,#N/A,6.54545454545454,15.55,1,FALSE,FALSE,3,TRUE,1,FALSE,100,"Swvu.WP1.","ACwvu.WP1.",1,FALSE,FALSE,0.25,0.25,0.25,0.25,1,"","&amp;L&amp;D &amp;T NBW&amp;C&amp;P&amp;R&amp;F",FALSE,FALSE,FALSE,FALSE,1,100,#N/A,#N/A,FALSE,FALSE,#N/A,#N/A,FALSE,FALSE}</definedName>
    <definedName name="wvu.WP1." localSheetId="20" hidden="1">{TRUE,TRUE,-1.25,-15.5,484.5,279.75,FALSE,FALSE,TRUE,TRUE,0,3,#N/A,1,#N/A,6.54545454545454,15.55,1,FALSE,FALSE,3,TRUE,1,FALSE,100,"Swvu.WP1.","ACwvu.WP1.",1,FALSE,FALSE,0.25,0.25,0.25,0.25,1,"","&amp;L&amp;D &amp;T NBW&amp;C&amp;P&amp;R&amp;F",FALSE,FALSE,FALSE,FALSE,1,100,#N/A,#N/A,FALSE,FALSE,#N/A,#N/A,FALSE,FALSE}</definedName>
    <definedName name="wvu.WP1." hidden="1">{TRUE,TRUE,-1.25,-15.5,484.5,279.75,FALSE,FALSE,TRUE,TRUE,0,3,#N/A,1,#N/A,6.54545454545454,15.55,1,FALSE,FALSE,3,TRUE,1,FALSE,100,"Swvu.WP1.","ACwvu.WP1.",1,FALSE,FALSE,0.25,0.25,0.25,0.25,1,"","&amp;L&amp;D &amp;T NBW&amp;C&amp;P&amp;R&amp;F",FALSE,FALSE,FALSE,FALSE,1,100,#N/A,#N/A,FALSE,FALSE,#N/A,#N/A,FALSE,FALSE}</definedName>
    <definedName name="ww" localSheetId="12" hidden="1">{"Alles",#N/A,FALSE,"H A Ü"}</definedName>
    <definedName name="WW" localSheetId="20">#REF!,#REF!,#REF!,#REF!</definedName>
    <definedName name="ww" hidden="1">{"Alles",#N/A,FALSE,"H A Ü"}</definedName>
    <definedName name="ww.Rele" localSheetId="12" hidden="1">{#N/A,#N/A,FALSE,"Title Page";#N/A,#N/A,FALSE,"Conclusions";#N/A,#N/A,FALSE,"Assum.";#N/A,#N/A,FALSE,"Sun  DCF-WC-Dep";#N/A,#N/A,FALSE,"MarketValue";#N/A,#N/A,FALSE,"BalSheet";#N/A,#N/A,FALSE,"WACC";#N/A,#N/A,FALSE,"PC+ Info.";#N/A,#N/A,FALSE,"PC+Info_2"}</definedName>
    <definedName name="ww.Rele" localSheetId="20" hidden="1">{#N/A,#N/A,FALSE,"Title Page";#N/A,#N/A,FALSE,"Conclusions";#N/A,#N/A,FALSE,"Assum.";#N/A,#N/A,FALSE,"Sun  DCF-WC-Dep";#N/A,#N/A,FALSE,"MarketValue";#N/A,#N/A,FALSE,"BalSheet";#N/A,#N/A,FALSE,"WACC";#N/A,#N/A,FALSE,"PC+ Info.";#N/A,#N/A,FALSE,"PC+Info_2"}</definedName>
    <definedName name="ww.Rele" hidden="1">{#N/A,#N/A,FALSE,"Title Page";#N/A,#N/A,FALSE,"Conclusions";#N/A,#N/A,FALSE,"Assum.";#N/A,#N/A,FALSE,"Sun  DCF-WC-Dep";#N/A,#N/A,FALSE,"MarketValue";#N/A,#N/A,FALSE,"BalSheet";#N/A,#N/A,FALSE,"WACC";#N/A,#N/A,FALSE,"PC+ Info.";#N/A,#N/A,FALSE,"PC+Info_2"}</definedName>
    <definedName name="WWH">#REF!</definedName>
    <definedName name="www" localSheetId="12" hidden="1">{"Kontenverteilung",#N/A,FALSE,"H A Ü"}</definedName>
    <definedName name="www" localSheetId="20">#REF!,#REF!,#REF!,#REF!</definedName>
    <definedName name="www" hidden="1">{"Kontenverteilung",#N/A,FALSE,"H A Ü"}</definedName>
    <definedName name="Wyoming">#REF!</definedName>
    <definedName name="x" localSheetId="12" hidden="1">{#N/A,#N/A,FALSE,"Earnings release"}</definedName>
    <definedName name="x" localSheetId="20">HLOOKUP(ProjectYear,tblEnergyRate,swEnergytbl+1)</definedName>
    <definedName name="x" hidden="1">{#N/A,#N/A,FALSE,"Earnings release"}</definedName>
    <definedName name="xcbv">#REF!</definedName>
    <definedName name="Xcel" localSheetId="20">#REF!</definedName>
    <definedName name="Xcel">#REF!</definedName>
    <definedName name="Xcel_COS" localSheetId="20">#REF!</definedName>
    <definedName name="Xcel_COS">#REF!</definedName>
    <definedName name="Xena_00">#REF!</definedName>
    <definedName name="Xena_01">#REF!</definedName>
    <definedName name="Xena_98">#REF!</definedName>
    <definedName name="Xena_99">#REF!</definedName>
    <definedName name="XenaAniVideo_98">#REF!</definedName>
    <definedName name="XenaAniVideo_99">#REF!</definedName>
    <definedName name="xfgh">#REF!</definedName>
    <definedName name="xgfad">#REF!</definedName>
    <definedName name="xhfg">#REF!</definedName>
    <definedName name="XLRG_GE" localSheetId="20">#REF!</definedName>
    <definedName name="XLRG_GE">#REF!</definedName>
    <definedName name="XLRG_GJ" localSheetId="20">#REF!</definedName>
    <definedName name="XLRG_GJ">#REF!</definedName>
    <definedName name="xpg" hidden="1">{"detail305",#N/A,FALSE,"BI-305"}</definedName>
    <definedName name="xr">#REF!</definedName>
    <definedName name="XRatio">#REF!</definedName>
    <definedName name="XREF_COLUMN_1" localSheetId="20" hidden="1">#REF!</definedName>
    <definedName name="XREF_COLUMN_1" hidden="1">#REF!</definedName>
    <definedName name="XREF_COLUMN_2" localSheetId="20" hidden="1">#REF!</definedName>
    <definedName name="XREF_COLUMN_2" hidden="1">#REF!</definedName>
    <definedName name="XREF_COLUMN_3" localSheetId="20" hidden="1">#REF!</definedName>
    <definedName name="XREF_COLUMN_3" hidden="1">#REF!</definedName>
    <definedName name="XREF_COLUMN_4" localSheetId="20" hidden="1">#REF!</definedName>
    <definedName name="XREF_COLUMN_4" hidden="1">#REF!</definedName>
    <definedName name="XREF_COLUMN_5" localSheetId="20" hidden="1">#REF!</definedName>
    <definedName name="XREF_COLUMN_5" hidden="1">#REF!</definedName>
    <definedName name="XRefActiveRow" localSheetId="20" hidden="1">#REF!</definedName>
    <definedName name="XRefActiveRow" hidden="1">#REF!</definedName>
    <definedName name="XRefColumnsCount" localSheetId="20">1</definedName>
    <definedName name="XRefColumnsCount" hidden="1">5</definedName>
    <definedName name="XRefCopy1" localSheetId="20" hidden="1">#REF!</definedName>
    <definedName name="XRefCopy1" hidden="1">#REF!</definedName>
    <definedName name="XRefCopy1Row" localSheetId="20" hidden="1">#REF!</definedName>
    <definedName name="XRefCopy1Row" hidden="1">#REF!</definedName>
    <definedName name="XRefCopy2" localSheetId="20" hidden="1">#REF!</definedName>
    <definedName name="XRefCopy2" hidden="1">#REF!</definedName>
    <definedName name="XRefCopy2Row" localSheetId="20" hidden="1">#REF!</definedName>
    <definedName name="XRefCopy2Row" hidden="1">#REF!</definedName>
    <definedName name="XRefCopy3" localSheetId="20" hidden="1">#REF!</definedName>
    <definedName name="XRefCopy3" hidden="1">#REF!</definedName>
    <definedName name="XRefCopy3Row" localSheetId="20" hidden="1">#REF!</definedName>
    <definedName name="XRefCopy3Row" hidden="1">#REF!</definedName>
    <definedName name="XRefCopy4" localSheetId="20" hidden="1">#REF!</definedName>
    <definedName name="XRefCopy4" hidden="1">#REF!</definedName>
    <definedName name="XRefCopy4Row" localSheetId="20" hidden="1">#REF!</definedName>
    <definedName name="XRefCopy4Row" hidden="1">#REF!</definedName>
    <definedName name="XRefCopy5" localSheetId="20" hidden="1">#REF!</definedName>
    <definedName name="XRefCopy5" hidden="1">#REF!</definedName>
    <definedName name="XRefCopy5Row" localSheetId="20" hidden="1">#REF!</definedName>
    <definedName name="XRefCopy5Row" hidden="1">#REF!</definedName>
    <definedName name="XRefCopy6" localSheetId="20" hidden="1">#REF!</definedName>
    <definedName name="XRefCopy6" hidden="1">#REF!</definedName>
    <definedName name="XRefCopy6Row" localSheetId="20" hidden="1">#REF!</definedName>
    <definedName name="XRefCopy6Row" hidden="1">#REF!</definedName>
    <definedName name="XRefCopy7" hidden="1">#REF!</definedName>
    <definedName name="XRefCopy7Row" hidden="1">#REF!</definedName>
    <definedName name="XRefCopyRangeCount" localSheetId="20">2</definedName>
    <definedName name="XRefCopyRangeCount" hidden="1">6</definedName>
    <definedName name="XRefPaste1" localSheetId="20" hidden="1">#REF!</definedName>
    <definedName name="XRefPaste1" hidden="1">#REF!</definedName>
    <definedName name="XRefPaste10" localSheetId="20" hidden="1">#REF!</definedName>
    <definedName name="XRefPaste10" hidden="1">#REF!</definedName>
    <definedName name="XRefPaste10Row" localSheetId="20" hidden="1">#REF!</definedName>
    <definedName name="XRefPaste10Row" hidden="1">#REF!</definedName>
    <definedName name="XRefPaste11" localSheetId="20" hidden="1">#REF!</definedName>
    <definedName name="XRefPaste11" hidden="1">#REF!</definedName>
    <definedName name="XRefPaste11Row" localSheetId="20" hidden="1">#REF!</definedName>
    <definedName name="XRefPaste11Row" hidden="1">#REF!</definedName>
    <definedName name="XRefPaste12" localSheetId="20" hidden="1">#REF!</definedName>
    <definedName name="XRefPaste12" hidden="1">#REF!</definedName>
    <definedName name="XRefPaste12Row" localSheetId="20" hidden="1">#REF!</definedName>
    <definedName name="XRefPaste12Row" hidden="1">#REF!</definedName>
    <definedName name="XRefPaste13" localSheetId="20" hidden="1">#REF!</definedName>
    <definedName name="XRefPaste13" hidden="1">#REF!</definedName>
    <definedName name="XRefPaste13Row" localSheetId="20" hidden="1">#REF!</definedName>
    <definedName name="XRefPaste13Row" hidden="1">#REF!</definedName>
    <definedName name="XRefPaste14" localSheetId="20" hidden="1">#REF!</definedName>
    <definedName name="XRefPaste14" hidden="1">#REF!</definedName>
    <definedName name="XRefPaste14Row" localSheetId="20" hidden="1">#REF!</definedName>
    <definedName name="XRefPaste14Row" hidden="1">#REF!</definedName>
    <definedName name="XRefPaste15" localSheetId="20" hidden="1">#REF!</definedName>
    <definedName name="XRefPaste15" hidden="1">#REF!</definedName>
    <definedName name="XRefPaste15Row" localSheetId="20" hidden="1">#REF!</definedName>
    <definedName name="XRefPaste15Row" hidden="1">#REF!</definedName>
    <definedName name="XRefPaste1Row" hidden="1">#REF!</definedName>
    <definedName name="XRefPaste2" localSheetId="20" hidden="1">#REF!</definedName>
    <definedName name="XRefPaste2" hidden="1">#REF!</definedName>
    <definedName name="XRefPaste2Row" localSheetId="20" hidden="1">#REF!</definedName>
    <definedName name="XRefPaste2Row" hidden="1">#REF!</definedName>
    <definedName name="XRefPaste3Row" hidden="1">#REF!</definedName>
    <definedName name="XRefPaste4" localSheetId="20" hidden="1">#REF!</definedName>
    <definedName name="XRefPaste4" hidden="1">#REF!</definedName>
    <definedName name="XRefPaste4Row" localSheetId="20" hidden="1">#REF!</definedName>
    <definedName name="XRefPaste4Row" hidden="1">#REF!</definedName>
    <definedName name="XRefPaste5Row" hidden="1">#REF!</definedName>
    <definedName name="XRefPaste6" localSheetId="20" hidden="1">#REF!</definedName>
    <definedName name="XRefPaste6" hidden="1">#REF!</definedName>
    <definedName name="XRefPaste6Row" localSheetId="20" hidden="1">#REF!</definedName>
    <definedName name="XRefPaste6Row" hidden="1">#REF!</definedName>
    <definedName name="XRefPaste7" localSheetId="20" hidden="1">#REF!</definedName>
    <definedName name="XRefPaste7" hidden="1">#REF!</definedName>
    <definedName name="XRefPaste7Row" localSheetId="20" hidden="1">#REF!</definedName>
    <definedName name="XRefPaste7Row" hidden="1">#REF!</definedName>
    <definedName name="XRefPaste8" localSheetId="20" hidden="1">#REF!</definedName>
    <definedName name="XRefPaste8" hidden="1">#REF!</definedName>
    <definedName name="XRefPaste8Row" localSheetId="20" hidden="1">#REF!</definedName>
    <definedName name="XRefPaste8Row" hidden="1">#REF!</definedName>
    <definedName name="XRefPaste9" localSheetId="20" hidden="1">#REF!</definedName>
    <definedName name="XRefPaste9" hidden="1">#REF!</definedName>
    <definedName name="XRefPaste9Row" localSheetId="20" hidden="1">#REF!</definedName>
    <definedName name="XRefPaste9Row" hidden="1">#REF!</definedName>
    <definedName name="XRefPasteRangeCount" localSheetId="20">1</definedName>
    <definedName name="XRefPasteRangeCount" hidden="1">15</definedName>
    <definedName name="xtabFPLi">#REF!</definedName>
    <definedName name="XTO_NTG_Allocation">#REF!</definedName>
    <definedName name="xx" localSheetId="12" hidden="1">{2;#N/A;"R13C16:R17C16";#N/A;"R13C14:R17C15";FALSE;FALSE;FALSE;95;#N/A;#N/A;"R13C19";#N/A;FALSE;FALSE;FALSE;FALSE;#N/A;"";#N/A;FALSE;"";"";#N/A;#N/A;#N/A}</definedName>
    <definedName name="xx" localSheetId="20" hidden="1">{2;#N/A;"R13C16:R17C16";#N/A;"R13C14:R17C15";FALSE;FALSE;FALSE;95;#N/A;#N/A;"R13C19";#N/A;FALSE;FALSE;FALSE;FALSE;#N/A;"";#N/A;FALSE;"";"";#N/A;#N/A;#N/A}</definedName>
    <definedName name="xx" hidden="1">{2;#N/A;"R13C16:R17C16";#N/A;"R13C14:R17C15";FALSE;FALSE;FALSE;95;#N/A;#N/A;"R13C19";#N/A;FALSE;FALSE;FALSE;FALSE;#N/A;"";#N/A;FALSE;"";"";#N/A;#N/A;#N/A}</definedName>
    <definedName name="xxx" localSheetId="12" hidden="1">{#N/A,#N/A,FALSE,"O&amp;M by processes";#N/A,#N/A,FALSE,"Elec Act vs Bud";#N/A,#N/A,FALSE,"G&amp;A";#N/A,#N/A,FALSE,"BGS";#N/A,#N/A,FALSE,"Res Cost"}</definedName>
    <definedName name="xxx" localSheetId="15" hidden="1">{#N/A,#N/A,FALSE,"O&amp;M by processes";#N/A,#N/A,FALSE,"Elec Act vs Bud";#N/A,#N/A,FALSE,"G&amp;A";#N/A,#N/A,FALSE,"BGS";#N/A,#N/A,FALSE,"Res Cost"}</definedName>
    <definedName name="xxx" localSheetId="20" hidden="1">{#N/A,"Base",FALSE,"Dividend";#N/A,"Conservative",FALSE,"Dividend";#N/A,"Downside",FALSE,"Dividend"}</definedName>
    <definedName name="xxx" hidden="1">{#N/A,#N/A,FALSE,"O&amp;M by processes";#N/A,#N/A,FALSE,"Elec Act vs Bud";#N/A,#N/A,FALSE,"G&amp;A";#N/A,#N/A,FALSE,"BGS";#N/A,#N/A,FALSE,"Res Cost"}</definedName>
    <definedName name="xxx.detail" localSheetId="12" hidden="1">{"detail305",#N/A,FALSE,"BI-305"}</definedName>
    <definedName name="xxx.detail" localSheetId="20" hidden="1">{"detail305",#N/A,FALSE,"BI-305"}</definedName>
    <definedName name="xxx.detail" hidden="1">{"detail305",#N/A,FALSE,"BI-305"}</definedName>
    <definedName name="xxx.directory" localSheetId="12" hidden="1">{"summary",#N/A,FALSE,"PCR DIRECTORY"}</definedName>
    <definedName name="xxx.directory" localSheetId="20" hidden="1">{"summary",#N/A,FALSE,"PCR DIRECTORY"}</definedName>
    <definedName name="xxx.directory" hidden="1">{"summary",#N/A,FALSE,"PCR DIRECTORY"}</definedName>
    <definedName name="xxx1" localSheetId="12"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xxx1" localSheetId="20"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xxx1"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xxx10" localSheetId="12" hidden="1">{"summary1",#N/A,TRUE,"Comps";"summary2",#N/A,TRUE,"Comps";"summary3",#N/A,TRUE,"Comps"}</definedName>
    <definedName name="xxx10" localSheetId="20" hidden="1">{"summary1",#N/A,TRUE,"Comps";"summary2",#N/A,TRUE,"Comps";"summary3",#N/A,TRUE,"Comps"}</definedName>
    <definedName name="xxx10" hidden="1">{"summary1",#N/A,TRUE,"Comps";"summary2",#N/A,TRUE,"Comps";"summary3",#N/A,TRUE,"Comps"}</definedName>
    <definedName name="xxx11" localSheetId="12" hidden="1">{"summary1",#N/A,TRUE,"Comps";"summary2",#N/A,TRUE,"Comps";"summary3",#N/A,TRUE,"Comps"}</definedName>
    <definedName name="xxx11" localSheetId="20" hidden="1">{"summary1",#N/A,TRUE,"Comps";"summary2",#N/A,TRUE,"Comps";"summary3",#N/A,TRUE,"Comps"}</definedName>
    <definedName name="xxx11" hidden="1">{"summary1",#N/A,TRUE,"Comps";"summary2",#N/A,TRUE,"Comps";"summary3",#N/A,TRUE,"Comps"}</definedName>
    <definedName name="xxx12" localSheetId="12" hidden="1">{#N/A,"DR",FALSE,"increm pf";#N/A,"MAMSI",FALSE,"increm pf";#N/A,"MAXI",FALSE,"increm pf";#N/A,"PCAM",FALSE,"increm pf";#N/A,"PHSV",FALSE,"increm pf";#N/A,"SIE",FALSE,"increm pf"}</definedName>
    <definedName name="xxx12" localSheetId="20" hidden="1">{#N/A,"DR",FALSE,"increm pf";#N/A,"MAMSI",FALSE,"increm pf";#N/A,"MAXI",FALSE,"increm pf";#N/A,"PCAM",FALSE,"increm pf";#N/A,"PHSV",FALSE,"increm pf";#N/A,"SIE",FALSE,"increm pf"}</definedName>
    <definedName name="xxx12" hidden="1">{#N/A,"DR",FALSE,"increm pf";#N/A,"MAMSI",FALSE,"increm pf";#N/A,"MAXI",FALSE,"increm pf";#N/A,"PCAM",FALSE,"increm pf";#N/A,"PHSV",FALSE,"increm pf";#N/A,"SIE",FALSE,"increm pf"}</definedName>
    <definedName name="xxx15" localSheetId="12"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xxx15" localSheetId="20"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xxx15"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xxx16" localSheetId="12" hidden="1">{"FCB_ALL",#N/A,FALSE,"FCB";"GREY_ALL",#N/A,FALSE,"GREY"}</definedName>
    <definedName name="xxx16" localSheetId="20" hidden="1">{"FCB_ALL",#N/A,FALSE,"FCB";"GREY_ALL",#N/A,FALSE,"GREY"}</definedName>
    <definedName name="xxx16" hidden="1">{"FCB_ALL",#N/A,FALSE,"FCB";"GREY_ALL",#N/A,FALSE,"GREY"}</definedName>
    <definedName name="xxx17" localSheetId="12" hidden="1">{#N/A,#N/A,FALSE,"INPUTDATA";#N/A,#N/A,FALSE,"SUMMARY";#N/A,#N/A,FALSE,"CTAREP";#N/A,#N/A,FALSE,"CTBREP";#N/A,#N/A,FALSE,"PMG4ST86";#N/A,#N/A,FALSE,"TURBEFF";#N/A,#N/A,FALSE,"Condenser Performance"}</definedName>
    <definedName name="xxx17" localSheetId="20" hidden="1">{#N/A,#N/A,FALSE,"INPUTDATA";#N/A,#N/A,FALSE,"SUMMARY";#N/A,#N/A,FALSE,"CTAREP";#N/A,#N/A,FALSE,"CTBREP";#N/A,#N/A,FALSE,"PMG4ST86";#N/A,#N/A,FALSE,"TURBEFF";#N/A,#N/A,FALSE,"Condenser Performance"}</definedName>
    <definedName name="xxx17" hidden="1">{#N/A,#N/A,FALSE,"INPUTDATA";#N/A,#N/A,FALSE,"SUMMARY";#N/A,#N/A,FALSE,"CTAREP";#N/A,#N/A,FALSE,"CTBREP";#N/A,#N/A,FALSE,"PMG4ST86";#N/A,#N/A,FALSE,"TURBEFF";#N/A,#N/A,FALSE,"Condenser Performance"}</definedName>
    <definedName name="xxx18" localSheetId="12" hidden="1">{TRUE,TRUE,-1.25,-15.5,604.5,369,FALSE,FALSE,TRUE,TRUE,0,1,83,1,38,4,5,4,TRUE,TRUE,3,TRUE,1,TRUE,75,"Swvu.inputs._.raw._.data.","ACwvu.inputs._.raw._.data.",#N/A,FALSE,FALSE,0.5,0.5,0.5,0.5,2,"&amp;F","&amp;A&amp;RPage &amp;P",FALSE,FALSE,FALSE,FALSE,1,60,#N/A,#N/A,"=R1C61:R53C89","=C1:C5",#N/A,#N/A,FALSE,FALSE,FALSE,1,600,600,FALSE,FALSE,TRUE,TRUE,TRUE}</definedName>
    <definedName name="xxx18" localSheetId="20" hidden="1">{TRUE,TRUE,-1.25,-15.5,604.5,369,FALSE,FALSE,TRUE,TRUE,0,1,83,1,38,4,5,4,TRUE,TRUE,3,TRUE,1,TRUE,75,"Swvu.inputs._.raw._.data.","ACwvu.inputs._.raw._.data.",#N/A,FALSE,FALSE,0.5,0.5,0.5,0.5,2,"&amp;F","&amp;A&amp;RPage &amp;P",FALSE,FALSE,FALSE,FALSE,1,60,#N/A,#N/A,"=R1C61:R53C89","=C1:C5",#N/A,#N/A,FALSE,FALSE,FALSE,1,600,600,FALSE,FALSE,TRUE,TRUE,TRUE}</definedName>
    <definedName name="xxx18" hidden="1">{TRUE,TRUE,-1.25,-15.5,604.5,369,FALSE,FALSE,TRUE,TRUE,0,1,83,1,38,4,5,4,TRUE,TRUE,3,TRUE,1,TRUE,75,"Swvu.inputs._.raw._.data.","ACwvu.inputs._.raw._.data.",#N/A,FALSE,FALSE,0.5,0.5,0.5,0.5,2,"&amp;F","&amp;A&amp;RPage &amp;P",FALSE,FALSE,FALSE,FALSE,1,60,#N/A,#N/A,"=R1C61:R53C89","=C1:C5",#N/A,#N/A,FALSE,FALSE,FALSE,1,600,600,FALSE,FALSE,TRUE,TRUE,TRUE}</definedName>
    <definedName name="xxx19" localSheetId="12"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xxx19" localSheetId="20"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xxx19"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xxx2" localSheetId="12" hidden="1">{#N/A,#N/A,FALSE,"Results";#N/A,#N/A,FALSE,"Input Data";#N/A,#N/A,FALSE,"Generation Calculation";#N/A,#N/A,FALSE,"Unit Heat Rate Calculation";#N/A,#N/A,FALSE,"BEFF.XLS";#N/A,#N/A,FALSE,"TURBEFF.XLS";#N/A,#N/A,FALSE,"Final FWH Extraction Flow";#N/A,#N/A,FALSE,"Condenser Performance";#N/A,#N/A,FALSE,"Stage Pressure Correction"}</definedName>
    <definedName name="xxx2" localSheetId="20" hidden="1">{#N/A,#N/A,FALSE,"Results";#N/A,#N/A,FALSE,"Input Data";#N/A,#N/A,FALSE,"Generation Calculation";#N/A,#N/A,FALSE,"Unit Heat Rate Calculation";#N/A,#N/A,FALSE,"BEFF.XLS";#N/A,#N/A,FALSE,"TURBEFF.XLS";#N/A,#N/A,FALSE,"Final FWH Extraction Flow";#N/A,#N/A,FALSE,"Condenser Performance";#N/A,#N/A,FALSE,"Stage Pressure Correction"}</definedName>
    <definedName name="xxx2" hidden="1">{#N/A,#N/A,FALSE,"Results";#N/A,#N/A,FALSE,"Input Data";#N/A,#N/A,FALSE,"Generation Calculation";#N/A,#N/A,FALSE,"Unit Heat Rate Calculation";#N/A,#N/A,FALSE,"BEFF.XLS";#N/A,#N/A,FALSE,"TURBEFF.XLS";#N/A,#N/A,FALSE,"Final FWH Extraction Flow";#N/A,#N/A,FALSE,"Condenser Performance";#N/A,#N/A,FALSE,"Stage Pressure Correction"}</definedName>
    <definedName name="xxx20" localSheetId="1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xxx20" localSheetId="20"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xxx20"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xxx21" localSheetId="12"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xxx21" localSheetId="20"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xxx21"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xxx3" localSheetId="12" hidden="1">{#N/A,#N/A,FALSE,"SUMMARY";#N/A,#N/A,FALSE,"INPUTDATA";#N/A,#N/A,FALSE,"Condenser Performance"}</definedName>
    <definedName name="xxx3" localSheetId="20" hidden="1">{#N/A,#N/A,FALSE,"SUMMARY";#N/A,#N/A,FALSE,"INPUTDATA";#N/A,#N/A,FALSE,"Condenser Performance"}</definedName>
    <definedName name="xxx3" hidden="1">{#N/A,#N/A,FALSE,"SUMMARY";#N/A,#N/A,FALSE,"INPUTDATA";#N/A,#N/A,FALSE,"Condenser Performance"}</definedName>
    <definedName name="xxx4" localSheetId="12" hidden="1">{#N/A,#N/A,FALSE,"T COST";#N/A,#N/A,FALSE,"COST_FH"}</definedName>
    <definedName name="xxx4" localSheetId="20" hidden="1">{#N/A,#N/A,FALSE,"T COST";#N/A,#N/A,FALSE,"COST_FH"}</definedName>
    <definedName name="xxx4" hidden="1">{#N/A,#N/A,FALSE,"T COST";#N/A,#N/A,FALSE,"COST_FH"}</definedName>
    <definedName name="xxx5" localSheetId="12" hidden="1">{#N/A,#N/A,FALSE,"INPUTDATA";#N/A,#N/A,FALSE,"SUMMARY";#N/A,#N/A,FALSE,"CTAREP";#N/A,#N/A,FALSE,"CTBREP";#N/A,#N/A,FALSE,"TURBEFF";#N/A,#N/A,FALSE,"Condenser Performance"}</definedName>
    <definedName name="xxx5" localSheetId="20" hidden="1">{#N/A,#N/A,FALSE,"INPUTDATA";#N/A,#N/A,FALSE,"SUMMARY";#N/A,#N/A,FALSE,"CTAREP";#N/A,#N/A,FALSE,"CTBREP";#N/A,#N/A,FALSE,"TURBEFF";#N/A,#N/A,FALSE,"Condenser Performance"}</definedName>
    <definedName name="xxx5" hidden="1">{#N/A,#N/A,FALSE,"INPUTDATA";#N/A,#N/A,FALSE,"SUMMARY";#N/A,#N/A,FALSE,"CTAREP";#N/A,#N/A,FALSE,"CTBREP";#N/A,#N/A,FALSE,"TURBEFF";#N/A,#N/A,FALSE,"Condenser Performance"}</definedName>
    <definedName name="xxx6" localSheetId="12" hidden="1">{#N/A,#N/A,FALSE,"INPUTDATA";#N/A,#N/A,FALSE,"SUMMARY"}</definedName>
    <definedName name="xxx6" localSheetId="20" hidden="1">{#N/A,#N/A,FALSE,"INPUTDATA";#N/A,#N/A,FALSE,"SUMMARY"}</definedName>
    <definedName name="xxx6" hidden="1">{#N/A,#N/A,FALSE,"INPUTDATA";#N/A,#N/A,FALSE,"SUMMARY"}</definedName>
    <definedName name="xxx7" localSheetId="12" hidden="1">{"FCB_ALL",#N/A,FALSE,"FCB"}</definedName>
    <definedName name="xxx7" localSheetId="20" hidden="1">{"FCB_ALL",#N/A,FALSE,"FCB"}</definedName>
    <definedName name="xxx7" hidden="1">{"FCB_ALL",#N/A,FALSE,"FCB"}</definedName>
    <definedName name="xxx8" localSheetId="12" hidden="1">{"FCB_ALL",#N/A,FALSE,"FCB"}</definedName>
    <definedName name="xxx8" localSheetId="20" hidden="1">{"FCB_ALL",#N/A,FALSE,"FCB"}</definedName>
    <definedName name="xxx8" hidden="1">{"FCB_ALL",#N/A,FALSE,"FCB"}</definedName>
    <definedName name="xxx9" localSheetId="12" hidden="1">{"inputs raw data",#N/A,TRUE,"INPUT"}</definedName>
    <definedName name="xxx9" localSheetId="20" hidden="1">{"inputs raw data",#N/A,TRUE,"INPUT"}</definedName>
    <definedName name="xxx9" hidden="1">{"inputs raw data",#N/A,TRUE,"INPUT"}</definedName>
    <definedName name="xxxx" localSheetId="12" hidden="1">{#N/A,#N/A,FALSE,"O&amp;M by processes";#N/A,#N/A,FALSE,"Elec Act vs Bud";#N/A,#N/A,FALSE,"G&amp;A";#N/A,#N/A,FALSE,"BGS";#N/A,#N/A,FALSE,"Res Cost"}</definedName>
    <definedName name="xxxx" localSheetId="15" hidden="1">{#N/A,#N/A,FALSE,"O&amp;M by processes";#N/A,#N/A,FALSE,"Elec Act vs Bud";#N/A,#N/A,FALSE,"G&amp;A";#N/A,#N/A,FALSE,"BGS";#N/A,#N/A,FALSE,"Res Cost"}</definedName>
    <definedName name="xxxx" localSheetId="20" hidden="1">{#N/A,#N/A,FALSE,"O&amp;M by processes";#N/A,#N/A,FALSE,"Elec Act vs Bud";#N/A,#N/A,FALSE,"G&amp;A";#N/A,#N/A,FALSE,"BGS";#N/A,#N/A,FALSE,"Res Cost"}</definedName>
    <definedName name="xxxx" hidden="1">{#N/A,#N/A,FALSE,"O&amp;M by processes";#N/A,#N/A,FALSE,"Elec Act vs Bud";#N/A,#N/A,FALSE,"G&amp;A";#N/A,#N/A,FALSE,"BGS";#N/A,#N/A,FALSE,"Res Cost"}</definedName>
    <definedName name="xxxxx" localSheetId="12" hidden="1">{#N/A,#N/A,TRUE,"TOTAL DISTRIBUTION";#N/A,#N/A,TRUE,"SOUTH";#N/A,#N/A,TRUE,"NORTHEAST";#N/A,#N/A,TRUE,"WEST"}</definedName>
    <definedName name="xxxxx" localSheetId="20" hidden="1">{#N/A,#N/A,TRUE,"TOTAL DISTRIBUTION";#N/A,#N/A,TRUE,"SOUTH";#N/A,#N/A,TRUE,"NORTHEAST";#N/A,#N/A,TRUE,"WEST"}</definedName>
    <definedName name="xxxxx" hidden="1">{#N/A,#N/A,TRUE,"TOTAL DISTRIBUTION";#N/A,#N/A,TRUE,"SOUTH";#N/A,#N/A,TRUE,"NORTHEAST";#N/A,#N/A,TRUE,"WEST"}</definedName>
    <definedName name="xxxxxx"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xxxxxx" localSheetId="20" hidden="1">{#N/A,#N/A,TRUE,"TOTAL DSBN";#N/A,#N/A,TRUE,"WEST";#N/A,#N/A,TRUE,"SOUTH";#N/A,#N/A,TRUE,"NORTHEAST"}</definedName>
    <definedName name="xxxxxx"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xxxxxx_1"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xxxxxx_1"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xxxxxx_1"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xxxxxx_2"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xxxxxx_2"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xxxxxx_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xxxxxx_3"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xxxxxx_3"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xxxxxx_3"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xxxxxx_4"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xxxxxx_4"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xxxxxx_4"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xxxxxx_5" localSheetId="12"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xxxxxx_5" localSheetId="20"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xxxxxx_5" hidden="1">{#N/A,#N/A,FALSE,"Cover";#N/A,#N/A,FALSE,"Comments CIG";#N/A,#N/A,FALSE,"BS CIG";#N/A,#N/A,FALSE,"P&amp;L CIG";#N/A,#N/A,FALSE,"Cash Flow CIG";#N/A,#N/A,FALSE,"MBR CIG";#N/A,#N/A,FALSE,"Headcount - CIG";#N/A,#N/A,FALSE,"FAB UN CIG";#N/A,#N/A,FALSE,"CIG MFG";#N/A,#N/A,FALSE,"CIG Inventory";#N/A,#N/A,FALSE,"FM CIG";#N/A,#N/A,FALSE,"NSAD ASP CIG";#N/A,#N/A,FALSE,"Capital Expenditures"}</definedName>
    <definedName name="xzcvz">#REF!</definedName>
    <definedName name="y">#REF!</definedName>
    <definedName name="y_1"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y_1"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y_1"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y_2"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y_2"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y_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y_3"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y_3"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y_3"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y_4"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y_4"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y_4"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y_5" localSheetId="12"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y_5" localSheetId="20"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y_5" hidden="1">{#N/A,#N/A,FALSE,"Cover";#N/A,#N/A,FALSE,"Comments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name="Y_N">#REF!</definedName>
    <definedName name="Yard_Spacing" localSheetId="20">#REF!</definedName>
    <definedName name="Yard_Spacing">#REF!</definedName>
    <definedName name="ydryjhg">#REF!</definedName>
    <definedName name="ydtyyer">#REF!</definedName>
    <definedName name="Year" localSheetId="20">#REF!</definedName>
    <definedName name="Year">OFFSET(#REF!,0,0,COUNTA(#REF!),1)</definedName>
    <definedName name="Year0PmtsLeft" localSheetId="20">#REF!</definedName>
    <definedName name="Year0PmtsLeft">#REF!</definedName>
    <definedName name="YEAR1">#REF!</definedName>
    <definedName name="Year2">#REF!</definedName>
    <definedName name="YearEndDay">#REF!</definedName>
    <definedName name="YearEndMonth">#REF!</definedName>
    <definedName name="Yearly">#REF!</definedName>
    <definedName name="YEARplus1">#REF!</definedName>
    <definedName name="YearPlus1PE">#REF!</definedName>
    <definedName name="Yearplus2">#REF!</definedName>
    <definedName name="YearPlus2PE">#REF!</definedName>
    <definedName name="YearPlus3">#REF!</definedName>
    <definedName name="Years">#REF!</definedName>
    <definedName name="yeartodate">#REF!</definedName>
    <definedName name="yes">1</definedName>
    <definedName name="YESNO" localSheetId="20">#REF!</definedName>
    <definedName name="YesNo">#REF!</definedName>
    <definedName name="YesNoOnly">#REF!</definedName>
    <definedName name="yete">#REF!</definedName>
    <definedName name="yjfg">#REF!</definedName>
    <definedName name="yjtuyi">#REF!</definedName>
    <definedName name="yjut">#REF!,#REF!,#REF!,#REF!</definedName>
    <definedName name="yjyt">#REF!</definedName>
    <definedName name="yk">#REF!</definedName>
    <definedName name="YoungHerc_2000">#REF!</definedName>
    <definedName name="YoungHerc_98">#REF!</definedName>
    <definedName name="YoungHerc_99">#REF!</definedName>
    <definedName name="YoungHercVideo_1999">#REF!</definedName>
    <definedName name="YoungHercVideo_98">#REF!</definedName>
    <definedName name="YoungHercVideo_99">#REF!</definedName>
    <definedName name="yr_03">#REF!</definedName>
    <definedName name="yr_04">#REF!</definedName>
    <definedName name="yr_05">#REF!</definedName>
    <definedName name="yr_06">#REF!</definedName>
    <definedName name="Yr_1_Percent">#REF!</definedName>
    <definedName name="YR_2" localSheetId="20">#REF!</definedName>
    <definedName name="YR_2">#N/A</definedName>
    <definedName name="YrFactor5">#REF!</definedName>
    <definedName name="YrFactor7">#REF!</definedName>
    <definedName name="yrlyniel32">#REF!</definedName>
    <definedName name="YrlyNielsenRating">#REF!</definedName>
    <definedName name="Yrs">#REF!</definedName>
    <definedName name="yrtyretyreyt" localSheetId="12" hidden="1">{TRUE,TRUE,-1.25,-15.5,604.5,343.5,FALSE,FALSE,TRUE,TRUE,0,1,2,1,4,1,3,4,TRUE,TRUE,3,TRUE,1,TRUE,85,"Swvu.capexsum.","ACwvu.capexsum.",#N/A,FALSE,FALSE,0.75,0.75,1,1,2,"","",TRUE,FALSE,FALSE,FALSE,1,100,#N/A,#N/A,"=R1C1:R24C12",FALSE,#N/A,#N/A,FALSE,FALSE,FALSE,1,#N/A,#N/A,FALSE,FALSE,TRUE,TRUE,TRUE}</definedName>
    <definedName name="yrtyretyreyt" localSheetId="20" hidden="1">{TRUE,TRUE,-1.25,-15.5,604.5,343.5,FALSE,FALSE,TRUE,TRUE,0,1,2,1,4,1,3,4,TRUE,TRUE,3,TRUE,1,TRUE,85,"Swvu.capexsum.","ACwvu.capexsum.",#N/A,FALSE,FALSE,0.75,0.75,1,1,2,"","",TRUE,FALSE,FALSE,FALSE,1,100,#N/A,#N/A,"=R1C1:R24C12",FALSE,#N/A,#N/A,FALSE,FALSE,FALSE,1,#N/A,#N/A,FALSE,FALSE,TRUE,TRUE,TRUE}</definedName>
    <definedName name="yrtyretyreyt" hidden="1">{TRUE,TRUE,-1.25,-15.5,604.5,343.5,FALSE,FALSE,TRUE,TRUE,0,1,2,1,4,1,3,4,TRUE,TRUE,3,TRUE,1,TRUE,85,"Swvu.capexsum.","ACwvu.capexsum.",#N/A,FALSE,FALSE,0.75,0.75,1,1,2,"","",TRUE,FALSE,FALSE,FALSE,1,100,#N/A,#N/A,"=R1C1:R24C12",FALSE,#N/A,#N/A,FALSE,FALSE,FALSE,1,#N/A,#N/A,FALSE,FALSE,TRUE,TRUE,TRUE}</definedName>
    <definedName name="ysry">#REF!</definedName>
    <definedName name="ystrhfd">#REF!</definedName>
    <definedName name="YTD">#REF!</definedName>
    <definedName name="YTDA">#REF!</definedName>
    <definedName name="YTDACT">#REF!</definedName>
    <definedName name="ytdul">#REF!</definedName>
    <definedName name="yueerw">#REF!</definedName>
    <definedName name="yuiuyi" localSheetId="12" hidden="1">{#N/A,#N/A,FALSE,"P&amp;L";#N/A,#N/A,FALSE,"DL Worksheet";#N/A,#N/A,FALSE,"Ind. Cell";#N/A,#N/A,FALSE,"Capital";#N/A,#N/A,FALSE,"Tooling";#N/A,#N/A,FALSE,"LRP"}</definedName>
    <definedName name="yuiuyi" localSheetId="20" hidden="1">{#N/A,#N/A,FALSE,"P&amp;L";#N/A,#N/A,FALSE,"DL Worksheet";#N/A,#N/A,FALSE,"Ind. Cell";#N/A,#N/A,FALSE,"Capital";#N/A,#N/A,FALSE,"Tooling";#N/A,#N/A,FALSE,"LRP"}</definedName>
    <definedName name="yuiuyi" hidden="1">{#N/A,#N/A,FALSE,"P&amp;L";#N/A,#N/A,FALSE,"DL Worksheet";#N/A,#N/A,FALSE,"Ind. Cell";#N/A,#N/A,FALSE,"Capital";#N/A,#N/A,FALSE,"Tooling";#N/A,#N/A,FALSE,"LRP"}</definedName>
    <definedName name="yyy" localSheetId="12" hidden="1">{#N/A,#N/A,FALSE,"QTR Total";#N/A,#N/A,FALSE,"QTR ASNS";#N/A,#N/A,FALSE,"QTR PNCNS";#N/A,#N/A,FALSE,"QTR DSNS";#N/A,#N/A,FALSE,"QTR TNS"}</definedName>
    <definedName name="yyy" localSheetId="20">#REF!,#REF!,#REF!,#REF!</definedName>
    <definedName name="yyy" hidden="1">{#N/A,#N/A,FALSE,"QTR Total";#N/A,#N/A,FALSE,"QTR ASNS";#N/A,#N/A,FALSE,"QTR PNCNS";#N/A,#N/A,FALSE,"QTR DSNS";#N/A,#N/A,FALSE,"QTR TNS"}</definedName>
    <definedName name="Yyyy">#REF!,#REF!,#REF!,#REF!</definedName>
    <definedName name="z" hidden="1">{"SEP",#N/A,FALSE,"SEP"}</definedName>
    <definedName name="Z_104A9A10_1599_11D2_A26F_08000939C87E_.wvu.Cols" hidden="1">#REF!</definedName>
    <definedName name="Z_104A9A11_1599_11D2_A26F_08000939C87E_.wvu.Cols" hidden="1">#REF!,#REF!</definedName>
    <definedName name="Z_104A9A12_1599_11D2_A26F_08000939C87E_.wvu.Cols" hidden="1">#REF!</definedName>
    <definedName name="Z_104A9A14_1599_11D2_A26F_08000939C87E_.wvu.Cols" hidden="1">#REF!</definedName>
    <definedName name="Z_28948E05_8F34_4F1E_96FB_A80A6A844600_.wvu.Cols" localSheetId="5" hidden="1">'4a-ADIT Projection'!#REF!</definedName>
    <definedName name="Z_28948E05_8F34_4F1E_96FB_A80A6A844600_.wvu.Cols" localSheetId="6" hidden="1">'4b-ADIT Projection Proration'!#REF!</definedName>
    <definedName name="Z_28948E05_8F34_4F1E_96FB_A80A6A844600_.wvu.Cols" localSheetId="7" hidden="1">'4c- ADIT BOY'!#REF!</definedName>
    <definedName name="Z_28948E05_8F34_4F1E_96FB_A80A6A844600_.wvu.Cols" localSheetId="8" hidden="1">'4d- ADIT EOY'!#REF!</definedName>
    <definedName name="Z_28948E05_8F34_4F1E_96FB_A80A6A844600_.wvu.Cols" localSheetId="9" hidden="1">'4e-ADIT True-up'!#REF!</definedName>
    <definedName name="Z_28948E05_8F34_4F1E_96FB_A80A6A844600_.wvu.Cols" localSheetId="10" hidden="1">'4f-ADIT True-up Proration'!#REF!</definedName>
    <definedName name="Z_28948E05_8F34_4F1E_96FB_A80A6A844600_.wvu.PrintArea" localSheetId="5" hidden="1">'4a-ADIT Projection'!$B$1:$G$51</definedName>
    <definedName name="Z_28948E05_8F34_4F1E_96FB_A80A6A844600_.wvu.PrintArea" localSheetId="6" hidden="1">'4b-ADIT Projection Proration'!$B$1:$H$74</definedName>
    <definedName name="Z_28948E05_8F34_4F1E_96FB_A80A6A844600_.wvu.PrintArea" localSheetId="7" hidden="1">'4c- ADIT BOY'!$B$1:$H$106</definedName>
    <definedName name="Z_28948E05_8F34_4F1E_96FB_A80A6A844600_.wvu.PrintArea" localSheetId="8" hidden="1">'4d- ADIT EOY'!$B$1:$H$106</definedName>
    <definedName name="Z_28948E05_8F34_4F1E_96FB_A80A6A844600_.wvu.PrintArea" localSheetId="9" hidden="1">'4e-ADIT True-up'!$B$1:$G$49</definedName>
    <definedName name="Z_28948E05_8F34_4F1E_96FB_A80A6A844600_.wvu.PrintArea" localSheetId="10" hidden="1">'4f-ADIT True-up Proration'!$B$1:$F$74</definedName>
    <definedName name="Z_4BFE5353_FBAD_11D1_B4C6_080009444397_.wvu.Cols" hidden="1">#REF!</definedName>
    <definedName name="Z_4BFE5354_FBAD_11D1_B4C6_080009444397_.wvu.Cols" hidden="1">#REF!,#REF!</definedName>
    <definedName name="Z_4BFE5355_FBAD_11D1_B4C6_080009444397_.wvu.Cols" hidden="1">#REF!</definedName>
    <definedName name="Z_4BFE5357_FBAD_11D1_B4C6_080009444397_.wvu.Cols" hidden="1">#REF!</definedName>
    <definedName name="Z_5D420C21_0476_11D2_A26F_08000939C87E_.wvu.Cols" hidden="1">#REF!</definedName>
    <definedName name="Z_5D420C22_0476_11D2_A26F_08000939C87E_.wvu.Cols" hidden="1">#REF!,#REF!</definedName>
    <definedName name="Z_5D420C23_0476_11D2_A26F_08000939C87E_.wvu.Cols" hidden="1">#REF!</definedName>
    <definedName name="Z_5D420C25_0476_11D2_A26F_08000939C87E_.wvu.Cols" hidden="1">#REF!</definedName>
    <definedName name="Z_63011E91_4609_4523_98FE_FD252E915668_.wvu.Cols" localSheetId="5" hidden="1">'4a-ADIT Projection'!#REF!</definedName>
    <definedName name="Z_63011E91_4609_4523_98FE_FD252E915668_.wvu.Cols" localSheetId="6" hidden="1">'4b-ADIT Projection Proration'!#REF!</definedName>
    <definedName name="Z_63011E91_4609_4523_98FE_FD252E915668_.wvu.Cols" localSheetId="7" hidden="1">'4c- ADIT BOY'!#REF!</definedName>
    <definedName name="Z_63011E91_4609_4523_98FE_FD252E915668_.wvu.Cols" localSheetId="8" hidden="1">'4d- ADIT EOY'!#REF!</definedName>
    <definedName name="Z_63011E91_4609_4523_98FE_FD252E915668_.wvu.Cols" localSheetId="9" hidden="1">'4e-ADIT True-up'!#REF!</definedName>
    <definedName name="Z_63011E91_4609_4523_98FE_FD252E915668_.wvu.Cols" localSheetId="10" hidden="1">'4f-ADIT True-up Proration'!#REF!</definedName>
    <definedName name="Z_63011E91_4609_4523_98FE_FD252E915668_.wvu.PrintArea" localSheetId="5" hidden="1">'4a-ADIT Projection'!$B$1:$G$51</definedName>
    <definedName name="Z_63011E91_4609_4523_98FE_FD252E915668_.wvu.PrintArea" localSheetId="6" hidden="1">'4b-ADIT Projection Proration'!$B$1:$H$74</definedName>
    <definedName name="Z_63011E91_4609_4523_98FE_FD252E915668_.wvu.PrintArea" localSheetId="7" hidden="1">'4c- ADIT BOY'!$B$1:$H$106</definedName>
    <definedName name="Z_63011E91_4609_4523_98FE_FD252E915668_.wvu.PrintArea" localSheetId="8" hidden="1">'4d- ADIT EOY'!$B$1:$H$106</definedName>
    <definedName name="Z_63011E91_4609_4523_98FE_FD252E915668_.wvu.PrintArea" localSheetId="9" hidden="1">'4e-ADIT True-up'!$B$1:$G$49</definedName>
    <definedName name="Z_63011E91_4609_4523_98FE_FD252E915668_.wvu.PrintArea" localSheetId="10" hidden="1">'4f-ADIT True-up Proration'!$B$1:$F$74</definedName>
    <definedName name="Z_63BC5971_0464_11D2_A26F_08000939C87E_.wvu.Cols" hidden="1">#REF!</definedName>
    <definedName name="Z_63BC5972_0464_11D2_A26F_08000939C87E_.wvu.Cols" hidden="1">#REF!,#REF!</definedName>
    <definedName name="Z_63BC5973_0464_11D2_A26F_08000939C87E_.wvu.Cols" hidden="1">#REF!</definedName>
    <definedName name="Z_63BC5975_0464_11D2_A26F_08000939C87E_.wvu.Cols" hidden="1">#REF!</definedName>
    <definedName name="Z_6928E596_79BD_4CEC_9F0D_07E62D69B2A5_.wvu.Cols" localSheetId="5" hidden="1">'4a-ADIT Projection'!#REF!</definedName>
    <definedName name="Z_6928E596_79BD_4CEC_9F0D_07E62D69B2A5_.wvu.Cols" localSheetId="6" hidden="1">'4b-ADIT Projection Proration'!#REF!</definedName>
    <definedName name="Z_6928E596_79BD_4CEC_9F0D_07E62D69B2A5_.wvu.Cols" localSheetId="7" hidden="1">'4c- ADIT BOY'!#REF!</definedName>
    <definedName name="Z_6928E596_79BD_4CEC_9F0D_07E62D69B2A5_.wvu.Cols" localSheetId="8" hidden="1">'4d- ADIT EOY'!#REF!</definedName>
    <definedName name="Z_6928E596_79BD_4CEC_9F0D_07E62D69B2A5_.wvu.Cols" localSheetId="9" hidden="1">'4e-ADIT True-up'!#REF!</definedName>
    <definedName name="Z_6928E596_79BD_4CEC_9F0D_07E62D69B2A5_.wvu.Cols" localSheetId="10" hidden="1">'4f-ADIT True-up Proration'!#REF!</definedName>
    <definedName name="Z_6928E596_79BD_4CEC_9F0D_07E62D69B2A5_.wvu.PrintArea" localSheetId="5" hidden="1">'4a-ADIT Projection'!$B$1:$G$51</definedName>
    <definedName name="Z_6928E596_79BD_4CEC_9F0D_07E62D69B2A5_.wvu.PrintArea" localSheetId="6" hidden="1">'4b-ADIT Projection Proration'!$B$1:$H$74</definedName>
    <definedName name="Z_6928E596_79BD_4CEC_9F0D_07E62D69B2A5_.wvu.PrintArea" localSheetId="7" hidden="1">'4c- ADIT BOY'!$B$1:$H$106</definedName>
    <definedName name="Z_6928E596_79BD_4CEC_9F0D_07E62D69B2A5_.wvu.PrintArea" localSheetId="8" hidden="1">'4d- ADIT EOY'!$B$1:$H$106</definedName>
    <definedName name="Z_6928E596_79BD_4CEC_9F0D_07E62D69B2A5_.wvu.PrintArea" localSheetId="9" hidden="1">'4e-ADIT True-up'!$B$1:$G$49</definedName>
    <definedName name="Z_6928E596_79BD_4CEC_9F0D_07E62D69B2A5_.wvu.PrintArea" localSheetId="10" hidden="1">'4f-ADIT True-up Proration'!$B$1:$F$74</definedName>
    <definedName name="Z_71B42B22_A376_44B5_B0C1_23FC1AA3DBA2_.wvu.Cols" localSheetId="5" hidden="1">'4a-ADIT Projection'!#REF!</definedName>
    <definedName name="Z_71B42B22_A376_44B5_B0C1_23FC1AA3DBA2_.wvu.Cols" localSheetId="6" hidden="1">'4b-ADIT Projection Proration'!#REF!</definedName>
    <definedName name="Z_71B42B22_A376_44B5_B0C1_23FC1AA3DBA2_.wvu.Cols" localSheetId="7" hidden="1">'4c- ADIT BOY'!#REF!</definedName>
    <definedName name="Z_71B42B22_A376_44B5_B0C1_23FC1AA3DBA2_.wvu.Cols" localSheetId="8" hidden="1">'4d- ADIT EOY'!#REF!</definedName>
    <definedName name="Z_71B42B22_A376_44B5_B0C1_23FC1AA3DBA2_.wvu.Cols" localSheetId="9" hidden="1">'4e-ADIT True-up'!#REF!</definedName>
    <definedName name="Z_71B42B22_A376_44B5_B0C1_23FC1AA3DBA2_.wvu.Cols" localSheetId="10" hidden="1">'4f-ADIT True-up Proration'!#REF!</definedName>
    <definedName name="Z_71B42B22_A376_44B5_B0C1_23FC1AA3DBA2_.wvu.PrintArea" localSheetId="5" hidden="1">'4a-ADIT Projection'!$B$1:$G$51</definedName>
    <definedName name="Z_71B42B22_A376_44B5_B0C1_23FC1AA3DBA2_.wvu.PrintArea" localSheetId="6" hidden="1">'4b-ADIT Projection Proration'!$B$1:$H$74</definedName>
    <definedName name="Z_71B42B22_A376_44B5_B0C1_23FC1AA3DBA2_.wvu.PrintArea" localSheetId="7" hidden="1">'4c- ADIT BOY'!$B$1:$H$106</definedName>
    <definedName name="Z_71B42B22_A376_44B5_B0C1_23FC1AA3DBA2_.wvu.PrintArea" localSheetId="8" hidden="1">'4d- ADIT EOY'!$B$1:$H$106</definedName>
    <definedName name="Z_71B42B22_A376_44B5_B0C1_23FC1AA3DBA2_.wvu.PrintArea" localSheetId="9" hidden="1">'4e-ADIT True-up'!$B$1:$G$49</definedName>
    <definedName name="Z_71B42B22_A376_44B5_B0C1_23FC1AA3DBA2_.wvu.PrintArea" localSheetId="10" hidden="1">'4f-ADIT True-up Proration'!$B$1:$F$74</definedName>
    <definedName name="Z_76ADF601_0D2C_11D2_A26F_08000939C87E_.wvu.Cols" hidden="1">#REF!</definedName>
    <definedName name="Z_76ADF602_0D2C_11D2_A26F_08000939C87E_.wvu.Cols" hidden="1">#REF!,#REF!</definedName>
    <definedName name="Z_76ADF603_0D2C_11D2_A26F_08000939C87E_.wvu.Cols" hidden="1">#REF!</definedName>
    <definedName name="Z_76ADF605_0D2C_11D2_A26F_08000939C87E_.wvu.Cols" hidden="1">#REF!</definedName>
    <definedName name="Z_76ADF629_0D2C_11D2_A26F_08000939C87E_.wvu.Cols" hidden="1">#REF!</definedName>
    <definedName name="Z_76ADF62A_0D2C_11D2_A26F_08000939C87E_.wvu.Cols" hidden="1">#REF!,#REF!</definedName>
    <definedName name="Z_76ADF62B_0D2C_11D2_A26F_08000939C87E_.wvu.Cols" hidden="1">#REF!</definedName>
    <definedName name="Z_76ADF62D_0D2C_11D2_A26F_08000939C87E_.wvu.Cols" hidden="1">#REF!</definedName>
    <definedName name="Z_8046B824_005E_11D2_B4C6_080009444397_.wvu.Cols" hidden="1">#REF!</definedName>
    <definedName name="Z_8046B825_005E_11D2_B4C6_080009444397_.wvu.Cols" hidden="1">#REF!,#REF!</definedName>
    <definedName name="Z_8046B826_005E_11D2_B4C6_080009444397_.wvu.Cols" hidden="1">#REF!</definedName>
    <definedName name="Z_8046B828_005E_11D2_B4C6_080009444397_.wvu.Cols" hidden="1">#REF!</definedName>
    <definedName name="Z_8FBB4DC9_2D51_4AB9_80D8_F8474B404C29_.wvu.Cols" localSheetId="5" hidden="1">'4a-ADIT Projection'!#REF!</definedName>
    <definedName name="Z_8FBB4DC9_2D51_4AB9_80D8_F8474B404C29_.wvu.Cols" localSheetId="6" hidden="1">'4b-ADIT Projection Proration'!#REF!</definedName>
    <definedName name="Z_8FBB4DC9_2D51_4AB9_80D8_F8474B404C29_.wvu.Cols" localSheetId="7" hidden="1">'4c- ADIT BOY'!#REF!</definedName>
    <definedName name="Z_8FBB4DC9_2D51_4AB9_80D8_F8474B404C29_.wvu.Cols" localSheetId="8" hidden="1">'4d- ADIT EOY'!#REF!</definedName>
    <definedName name="Z_8FBB4DC9_2D51_4AB9_80D8_F8474B404C29_.wvu.Cols" localSheetId="9" hidden="1">'4e-ADIT True-up'!#REF!</definedName>
    <definedName name="Z_8FBB4DC9_2D51_4AB9_80D8_F8474B404C29_.wvu.Cols" localSheetId="10" hidden="1">'4f-ADIT True-up Proration'!#REF!</definedName>
    <definedName name="Z_8FBB4DC9_2D51_4AB9_80D8_F8474B404C29_.wvu.PrintArea" localSheetId="5" hidden="1">'4a-ADIT Projection'!$B$1:$G$51</definedName>
    <definedName name="Z_8FBB4DC9_2D51_4AB9_80D8_F8474B404C29_.wvu.PrintArea" localSheetId="6" hidden="1">'4b-ADIT Projection Proration'!$B$1:$H$74</definedName>
    <definedName name="Z_8FBB4DC9_2D51_4AB9_80D8_F8474B404C29_.wvu.PrintArea" localSheetId="7" hidden="1">'4c- ADIT BOY'!$B$1:$H$106</definedName>
    <definedName name="Z_8FBB4DC9_2D51_4AB9_80D8_F8474B404C29_.wvu.PrintArea" localSheetId="8" hidden="1">'4d- ADIT EOY'!$B$1:$H$106</definedName>
    <definedName name="Z_8FBB4DC9_2D51_4AB9_80D8_F8474B404C29_.wvu.PrintArea" localSheetId="9" hidden="1">'4e-ADIT True-up'!$B$1:$G$49</definedName>
    <definedName name="Z_8FBB4DC9_2D51_4AB9_80D8_F8474B404C29_.wvu.PrintArea" localSheetId="10" hidden="1">'4f-ADIT True-up Proration'!$B$1:$F$74</definedName>
    <definedName name="Z_AB95D681_165A_11D2_A26F_08000939C87E_.wvu.Cols" hidden="1">#REF!</definedName>
    <definedName name="Z_AB95D682_165A_11D2_A26F_08000939C87E_.wvu.Cols" hidden="1">#REF!,#REF!</definedName>
    <definedName name="Z_AB95D683_165A_11D2_A26F_08000939C87E_.wvu.Cols" hidden="1">#REF!</definedName>
    <definedName name="Z_AB95D685_165A_11D2_A26F_08000939C87E_.wvu.Cols" hidden="1">#REF!</definedName>
    <definedName name="Z_B1CF3279_F94D_11D1_B4C5_080009444397_.wvu.Cols" hidden="1">#REF!</definedName>
    <definedName name="Z_B1CF327A_F94D_11D1_B4C5_080009444397_.wvu.Cols" hidden="1">#REF!,#REF!</definedName>
    <definedName name="Z_B1CF327B_F94D_11D1_B4C5_080009444397_.wvu.Cols" hidden="1">#REF!</definedName>
    <definedName name="Z_B1CF327D_F94D_11D1_B4C5_080009444397_.wvu.Cols" hidden="1">#REF!</definedName>
    <definedName name="Z_B1CF328D_F94D_11D1_B4C5_080009444397_.wvu.Cols" hidden="1">#REF!</definedName>
    <definedName name="Z_B1CF328E_F94D_11D1_B4C5_080009444397_.wvu.Cols" hidden="1">#REF!,#REF!</definedName>
    <definedName name="Z_B1CF328F_F94D_11D1_B4C5_080009444397_.wvu.Cols" hidden="1">#REF!</definedName>
    <definedName name="Z_B1CF3291_F94D_11D1_B4C5_080009444397_.wvu.Cols" hidden="1">#REF!</definedName>
    <definedName name="Z_B647CB7F_C846_4278_B6B1_1EF7F3C004F5_.wvu.Cols" localSheetId="5" hidden="1">'4a-ADIT Projection'!#REF!</definedName>
    <definedName name="Z_B647CB7F_C846_4278_B6B1_1EF7F3C004F5_.wvu.Cols" localSheetId="6" hidden="1">'4b-ADIT Projection Proration'!#REF!</definedName>
    <definedName name="Z_B647CB7F_C846_4278_B6B1_1EF7F3C004F5_.wvu.Cols" localSheetId="7" hidden="1">'4c- ADIT BOY'!#REF!</definedName>
    <definedName name="Z_B647CB7F_C846_4278_B6B1_1EF7F3C004F5_.wvu.Cols" localSheetId="8" hidden="1">'4d- ADIT EOY'!#REF!</definedName>
    <definedName name="Z_B647CB7F_C846_4278_B6B1_1EF7F3C004F5_.wvu.Cols" localSheetId="9" hidden="1">'4e-ADIT True-up'!#REF!</definedName>
    <definedName name="Z_B647CB7F_C846_4278_B6B1_1EF7F3C004F5_.wvu.Cols" localSheetId="10" hidden="1">'4f-ADIT True-up Proration'!#REF!</definedName>
    <definedName name="Z_B647CB7F_C846_4278_B6B1_1EF7F3C004F5_.wvu.PrintArea" localSheetId="5" hidden="1">'4a-ADIT Projection'!$B$1:$G$51</definedName>
    <definedName name="Z_B647CB7F_C846_4278_B6B1_1EF7F3C004F5_.wvu.PrintArea" localSheetId="6" hidden="1">'4b-ADIT Projection Proration'!$B$1:$H$74</definedName>
    <definedName name="Z_B647CB7F_C846_4278_B6B1_1EF7F3C004F5_.wvu.PrintArea" localSheetId="7" hidden="1">'4c- ADIT BOY'!$B$1:$H$106</definedName>
    <definedName name="Z_B647CB7F_C846_4278_B6B1_1EF7F3C004F5_.wvu.PrintArea" localSheetId="8" hidden="1">'4d- ADIT EOY'!$B$1:$H$106</definedName>
    <definedName name="Z_B647CB7F_C846_4278_B6B1_1EF7F3C004F5_.wvu.PrintArea" localSheetId="9" hidden="1">'4e-ADIT True-up'!$B$1:$G$49</definedName>
    <definedName name="Z_B647CB7F_C846_4278_B6B1_1EF7F3C004F5_.wvu.PrintArea" localSheetId="10" hidden="1">'4f-ADIT True-up Proration'!$B$1:$F$74</definedName>
    <definedName name="Z_BF2C0042_0093_11D2_A26D_08000939C87E_.wvu.Cols" hidden="1">#REF!</definedName>
    <definedName name="Z_BF2C0043_0093_11D2_A26D_08000939C87E_.wvu.Cols" hidden="1">#REF!,#REF!</definedName>
    <definedName name="Z_BF2C0044_0093_11D2_A26D_08000939C87E_.wvu.Cols" hidden="1">#REF!</definedName>
    <definedName name="Z_BF2C0046_0093_11D2_A26D_08000939C87E_.wvu.Cols" hidden="1">#REF!</definedName>
    <definedName name="Z_DC91DEF3_837B_4BB9_A81E_3B78C5914E6C_.wvu.Cols" localSheetId="5" hidden="1">'4a-ADIT Projection'!#REF!</definedName>
    <definedName name="Z_DC91DEF3_837B_4BB9_A81E_3B78C5914E6C_.wvu.Cols" localSheetId="6" hidden="1">'4b-ADIT Projection Proration'!#REF!</definedName>
    <definedName name="Z_DC91DEF3_837B_4BB9_A81E_3B78C5914E6C_.wvu.Cols" localSheetId="7" hidden="1">'4c- ADIT BOY'!#REF!</definedName>
    <definedName name="Z_DC91DEF3_837B_4BB9_A81E_3B78C5914E6C_.wvu.Cols" localSheetId="8" hidden="1">'4d- ADIT EOY'!#REF!</definedName>
    <definedName name="Z_DC91DEF3_837B_4BB9_A81E_3B78C5914E6C_.wvu.Cols" localSheetId="9" hidden="1">'4e-ADIT True-up'!#REF!</definedName>
    <definedName name="Z_DC91DEF3_837B_4BB9_A81E_3B78C5914E6C_.wvu.Cols" localSheetId="10" hidden="1">'4f-ADIT True-up Proration'!#REF!</definedName>
    <definedName name="Z_DC91DEF3_837B_4BB9_A81E_3B78C5914E6C_.wvu.PrintArea" localSheetId="5" hidden="1">'4a-ADIT Projection'!$B$1:$G$51</definedName>
    <definedName name="Z_DC91DEF3_837B_4BB9_A81E_3B78C5914E6C_.wvu.PrintArea" localSheetId="6" hidden="1">'4b-ADIT Projection Proration'!$B$1:$H$74</definedName>
    <definedName name="Z_DC91DEF3_837B_4BB9_A81E_3B78C5914E6C_.wvu.PrintArea" localSheetId="7" hidden="1">'4c- ADIT BOY'!$B$1:$H$106</definedName>
    <definedName name="Z_DC91DEF3_837B_4BB9_A81E_3B78C5914E6C_.wvu.PrintArea" localSheetId="8" hidden="1">'4d- ADIT EOY'!$B$1:$H$106</definedName>
    <definedName name="Z_DC91DEF3_837B_4BB9_A81E_3B78C5914E6C_.wvu.PrintArea" localSheetId="9" hidden="1">'4e-ADIT True-up'!$B$1:$G$49</definedName>
    <definedName name="Z_DC91DEF3_837B_4BB9_A81E_3B78C5914E6C_.wvu.PrintArea" localSheetId="10" hidden="1">'4f-ADIT True-up Proration'!$B$1:$F$74</definedName>
    <definedName name="Z_F04A2B9A_C6FE_4FEB_AD1E_2CF9AC309BE4_.wvu.PrintArea" localSheetId="17" hidden="1">'11-Wholesale Distribution'!$A$1:$Q$100</definedName>
    <definedName name="Z_F04A2B9A_C6FE_4FEB_AD1E_2CF9AC309BE4_.wvu.PrintArea" localSheetId="1" hidden="1">'1-Project Rev Req'!$A$1:$Q$105</definedName>
    <definedName name="Z_F04A2B9A_C6FE_4FEB_AD1E_2CF9AC309BE4_.wvu.PrintArea" localSheetId="3" hidden="1">'3-Project True-up'!$A$1:$L$24</definedName>
    <definedName name="Z_F04A2B9A_C6FE_4FEB_AD1E_2CF9AC309BE4_.wvu.PrintArea" localSheetId="4" hidden="1">'4- Rate Base'!$A$1:$L$49</definedName>
    <definedName name="Z_F04A2B9A_C6FE_4FEB_AD1E_2CF9AC309BE4_.wvu.PrintArea" localSheetId="14" hidden="1">'8-Construction Loan'!$A$2:$J$85</definedName>
    <definedName name="Z_F04A2B9A_C6FE_4FEB_AD1E_2CF9AC309BE4_.wvu.PrintArea" localSheetId="0" hidden="1">'Attachment H'!$A$1:$K$274</definedName>
    <definedName name="Z_F0C6DC45_FF98_11D1_B4C6_080009444397_.wvu.Cols" hidden="1">#REF!</definedName>
    <definedName name="Z_F0C6DC46_FF98_11D1_B4C6_080009444397_.wvu.Cols" hidden="1">#REF!,#REF!</definedName>
    <definedName name="Z_F0C6DC47_FF98_11D1_B4C6_080009444397_.wvu.Cols" hidden="1">#REF!</definedName>
    <definedName name="Z_F0C6DC49_FF98_11D1_B4C6_080009444397_.wvu.Cols" hidden="1">#REF!</definedName>
    <definedName name="Z_FAAD9AAC_1337_43AB_BF1F_CCF9DFCF5B78_.wvu.Cols" localSheetId="5" hidden="1">'4a-ADIT Projection'!#REF!</definedName>
    <definedName name="Z_FAAD9AAC_1337_43AB_BF1F_CCF9DFCF5B78_.wvu.Cols" localSheetId="6" hidden="1">'4b-ADIT Projection Proration'!#REF!</definedName>
    <definedName name="Z_FAAD9AAC_1337_43AB_BF1F_CCF9DFCF5B78_.wvu.Cols" localSheetId="7" hidden="1">'4c- ADIT BOY'!#REF!</definedName>
    <definedName name="Z_FAAD9AAC_1337_43AB_BF1F_CCF9DFCF5B78_.wvu.Cols" localSheetId="8" hidden="1">'4d- ADIT EOY'!#REF!</definedName>
    <definedName name="Z_FAAD9AAC_1337_43AB_BF1F_CCF9DFCF5B78_.wvu.Cols" localSheetId="9" hidden="1">'4e-ADIT True-up'!#REF!</definedName>
    <definedName name="Z_FAAD9AAC_1337_43AB_BF1F_CCF9DFCF5B78_.wvu.Cols" localSheetId="10" hidden="1">'4f-ADIT True-up Proration'!#REF!</definedName>
    <definedName name="Z_FAAD9AAC_1337_43AB_BF1F_CCF9DFCF5B78_.wvu.PrintArea" localSheetId="5" hidden="1">'4a-ADIT Projection'!$B$1:$G$51</definedName>
    <definedName name="Z_FAAD9AAC_1337_43AB_BF1F_CCF9DFCF5B78_.wvu.PrintArea" localSheetId="6" hidden="1">'4b-ADIT Projection Proration'!$B$1:$H$74</definedName>
    <definedName name="Z_FAAD9AAC_1337_43AB_BF1F_CCF9DFCF5B78_.wvu.PrintArea" localSheetId="7" hidden="1">'4c- ADIT BOY'!$B$1:$H$106</definedName>
    <definedName name="Z_FAAD9AAC_1337_43AB_BF1F_CCF9DFCF5B78_.wvu.PrintArea" localSheetId="8" hidden="1">'4d- ADIT EOY'!$B$1:$H$106</definedName>
    <definedName name="Z_FAAD9AAC_1337_43AB_BF1F_CCF9DFCF5B78_.wvu.PrintArea" localSheetId="9" hidden="1">'4e-ADIT True-up'!$B$1:$G$49</definedName>
    <definedName name="Z_FAAD9AAC_1337_43AB_BF1F_CCF9DFCF5B78_.wvu.PrintArea" localSheetId="10" hidden="1">'4f-ADIT True-up Proration'!$B$1:$F$74</definedName>
    <definedName name="zero">0</definedName>
    <definedName name="zero_out" localSheetId="20">#REF!</definedName>
    <definedName name="zero_out">#N/A</definedName>
    <definedName name="Zip" localSheetId="20" hidden="1">#REF!</definedName>
    <definedName name="Zip" hidden="1">#REF!</definedName>
    <definedName name="Zone_Inputs">#REF!,#REF!,#REF!,#REF!,#REF!,#REF!,#REF!,#REF!,#REF!,#REF!,#REF!,#REF!,#REF!,#REF!,#REF!,#REF!,#REF!,#REF!,#REF!,#REF!,#REF!,#REF!,#REF!,#REF!,#REF!,#REF!,#REF!,#REF!,#REF!</definedName>
    <definedName name="zz" localSheetId="12" hidden="1">{#N/A,#N/A,FALSE,"TOTFINAL";#N/A,#N/A,FALSE,"FINPLAN";#N/A,#N/A,FALSE,"TOTMOTADJ";#N/A,#N/A,FALSE,"tieEQ";#N/A,#N/A,FALSE,"G";#N/A,#N/A,FALSE,"ELIMS";#N/A,#N/A,FALSE,"NEXTEL ADJ";#N/A,#N/A,FALSE,"MIMS";#N/A,#N/A,FALSE,"LMPS";#N/A,#N/A,FALSE,"CNSS";#N/A,#N/A,FALSE,"CSS";#N/A,#N/A,FALSE,"MCG";#N/A,#N/A,FALSE,"AECS";#N/A,#N/A,FALSE,"SPS";#N/A,#N/A,FALSE,"CORP"}</definedName>
    <definedName name="zz" localSheetId="20" hidden="1">{#N/A,#N/A,FALSE,"TOTFINAL";#N/A,#N/A,FALSE,"FINPLAN";#N/A,#N/A,FALSE,"TOTMOTADJ";#N/A,#N/A,FALSE,"tieEQ";#N/A,#N/A,FALSE,"G";#N/A,#N/A,FALSE,"ELIMS";#N/A,#N/A,FALSE,"NEXTEL ADJ";#N/A,#N/A,FALSE,"MIMS";#N/A,#N/A,FALSE,"LMPS";#N/A,#N/A,FALSE,"CNSS";#N/A,#N/A,FALSE,"CSS";#N/A,#N/A,FALSE,"MCG";#N/A,#N/A,FALSE,"AECS";#N/A,#N/A,FALSE,"SPS";#N/A,#N/A,FALSE,"CORP"}</definedName>
    <definedName name="zz" hidden="1">{#N/A,#N/A,FALSE,"TOTFINAL";#N/A,#N/A,FALSE,"FINPLAN";#N/A,#N/A,FALSE,"TOTMOTADJ";#N/A,#N/A,FALSE,"tieEQ";#N/A,#N/A,FALSE,"G";#N/A,#N/A,FALSE,"ELIMS";#N/A,#N/A,FALSE,"NEXTEL ADJ";#N/A,#N/A,FALSE,"MIMS";#N/A,#N/A,FALSE,"LMPS";#N/A,#N/A,FALSE,"CNSS";#N/A,#N/A,FALSE,"CSS";#N/A,#N/A,FALSE,"MCG";#N/A,#N/A,FALSE,"AECS";#N/A,#N/A,FALSE,"SPS";#N/A,#N/A,FALSE,"CORP"}</definedName>
    <definedName name="zzz" localSheetId="12"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zzz" localSheetId="20" hidden="1">{"detail305",#N/A,FALSE,"BI-305"}</definedName>
    <definedName name="zzz"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zzz.com" localSheetId="12" hidden="1">{#N/A,#N/A,FALSE,"Title Page";#N/A,#N/A,FALSE,"Conclusions";#N/A,#N/A,FALSE,"Assum.";#N/A,#N/A,FALSE,"Sun  DCF-WC-Dep";#N/A,#N/A,FALSE,"MarketValue";#N/A,#N/A,FALSE,"BalSheet";#N/A,#N/A,FALSE,"WACC";#N/A,#N/A,FALSE,"PC+ Info.";#N/A,#N/A,FALSE,"PC+Info_2"}</definedName>
    <definedName name="zzz.com" localSheetId="20" hidden="1">{#N/A,#N/A,FALSE,"Title Page";#N/A,#N/A,FALSE,"Conclusions";#N/A,#N/A,FALSE,"Assum.";#N/A,#N/A,FALSE,"Sun  DCF-WC-Dep";#N/A,#N/A,FALSE,"MarketValue";#N/A,#N/A,FALSE,"BalSheet";#N/A,#N/A,FALSE,"WACC";#N/A,#N/A,FALSE,"PC+ Info.";#N/A,#N/A,FALSE,"PC+Info_2"}</definedName>
    <definedName name="zzz.com" hidden="1">{#N/A,#N/A,FALSE,"Title Page";#N/A,#N/A,FALSE,"Conclusions";#N/A,#N/A,FALSE,"Assum.";#N/A,#N/A,FALSE,"Sun  DCF-WC-Dep";#N/A,#N/A,FALSE,"MarketValue";#N/A,#N/A,FALSE,"BalSheet";#N/A,#N/A,FALSE,"WACC";#N/A,#N/A,FALSE,"PC+ Info.";#N/A,#N/A,FALSE,"PC+Info_2"}</definedName>
    <definedName name="zzzz" localSheetId="12" hidden="1">{#N/A,#N/A,FALSE,"TOTFINAL";#N/A,#N/A,FALSE,"FINPLAN";#N/A,#N/A,FALSE,"TOTMOTADJ";#N/A,#N/A,FALSE,"tieEQ";#N/A,#N/A,FALSE,"G";#N/A,#N/A,FALSE,"ELIMS";#N/A,#N/A,FALSE,"NEXTEL ADJ";#N/A,#N/A,FALSE,"MIMS";#N/A,#N/A,FALSE,"LMPS";#N/A,#N/A,FALSE,"CNSS";#N/A,#N/A,FALSE,"CSS";#N/A,#N/A,FALSE,"MCG";#N/A,#N/A,FALSE,"AECS";#N/A,#N/A,FALSE,"SPS";#N/A,#N/A,FALSE,"CORP"}</definedName>
    <definedName name="zzzz" localSheetId="20" hidden="1">{#N/A,#N/A,FALSE,"TOTFINAL";#N/A,#N/A,FALSE,"FINPLAN";#N/A,#N/A,FALSE,"TOTMOTADJ";#N/A,#N/A,FALSE,"tieEQ";#N/A,#N/A,FALSE,"G";#N/A,#N/A,FALSE,"ELIMS";#N/A,#N/A,FALSE,"NEXTEL ADJ";#N/A,#N/A,FALSE,"MIMS";#N/A,#N/A,FALSE,"LMPS";#N/A,#N/A,FALSE,"CNSS";#N/A,#N/A,FALSE,"CSS";#N/A,#N/A,FALSE,"MCG";#N/A,#N/A,FALSE,"AECS";#N/A,#N/A,FALSE,"SPS";#N/A,#N/A,FALSE,"CORP"}</definedName>
    <definedName name="zzzz" hidden="1">{#N/A,#N/A,FALSE,"TOTFINAL";#N/A,#N/A,FALSE,"FINPLAN";#N/A,#N/A,FALSE,"TOTMOTADJ";#N/A,#N/A,FALSE,"tieEQ";#N/A,#N/A,FALSE,"G";#N/A,#N/A,FALSE,"ELIMS";#N/A,#N/A,FALSE,"NEXTEL ADJ";#N/A,#N/A,FALSE,"MIMS";#N/A,#N/A,FALSE,"LMPS";#N/A,#N/A,FALSE,"CNSS";#N/A,#N/A,FALSE,"CSS";#N/A,#N/A,FALSE,"MCG";#N/A,#N/A,FALSE,"AECS";#N/A,#N/A,FALSE,"SPS";#N/A,#N/A,FALSE,"CORP"}</definedName>
  </definedNames>
  <calcPr calcId="191029" concurrentManualCount="18"/>
  <customWorkbookViews>
    <customWorkbookView name="Chrystina Steffy - Personal View" guid="{F04A2B9A-C6FE-4FEB-AD1E-2CF9AC309BE4}" mergeInterval="0" personalView="1" maximized="1" windowWidth="1276" windowHeight="799" tabRatio="918" activeSheetId="5"/>
    <customWorkbookView name="Allegheny Energy - Personal View" guid="{931DA938-C92D-4DFC-BCC1-9349A5DC9BD4}" mergeInterval="0" personalView="1" maximized="1" windowWidth="1239" windowHeight="637" tabRatio="918" activeSheetId="19"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69" i="25" l="1"/>
  <c r="J172" i="25" l="1"/>
  <c r="H193" i="25" l="1"/>
  <c r="H192" i="25"/>
  <c r="H191" i="25"/>
  <c r="H190" i="25"/>
  <c r="H189" i="25"/>
  <c r="H188" i="25"/>
  <c r="H187" i="25"/>
  <c r="H186" i="25"/>
  <c r="H185" i="25"/>
  <c r="H184" i="25"/>
  <c r="H183" i="25"/>
  <c r="H182" i="25"/>
  <c r="H181" i="25"/>
  <c r="I163" i="1"/>
  <c r="G92" i="1"/>
  <c r="M33" i="6" l="1"/>
  <c r="L35" i="6"/>
  <c r="L36" i="6"/>
  <c r="L37" i="6"/>
  <c r="L38" i="6"/>
  <c r="L39" i="6"/>
  <c r="L40" i="6"/>
  <c r="L41" i="6"/>
  <c r="L42" i="6"/>
  <c r="L43" i="6"/>
  <c r="L44" i="6"/>
  <c r="L34" i="6"/>
  <c r="L33" i="6"/>
  <c r="G53" i="28"/>
  <c r="G52" i="28"/>
  <c r="G51" i="28"/>
  <c r="G50" i="28"/>
  <c r="G49" i="28"/>
  <c r="G48" i="28"/>
  <c r="G47" i="28"/>
  <c r="G46" i="28"/>
  <c r="G45" i="28"/>
  <c r="G44" i="28"/>
  <c r="G43" i="28"/>
  <c r="G42" i="28"/>
  <c r="F44" i="28"/>
  <c r="F45" i="28"/>
  <c r="F46" i="28"/>
  <c r="F47" i="28"/>
  <c r="F48" i="28"/>
  <c r="F49" i="28"/>
  <c r="F50" i="28"/>
  <c r="F51" i="28"/>
  <c r="F52" i="28"/>
  <c r="F53" i="28"/>
  <c r="F43" i="28"/>
  <c r="F42" i="28"/>
  <c r="E74" i="30"/>
  <c r="E50" i="30"/>
  <c r="C28" i="30"/>
  <c r="E28" i="30"/>
  <c r="E74" i="29"/>
  <c r="E50" i="29"/>
  <c r="C28" i="29"/>
  <c r="E28" i="29"/>
  <c r="E5" i="36"/>
  <c r="D5" i="36"/>
  <c r="B5" i="36"/>
  <c r="B7" i="36"/>
  <c r="F69" i="35"/>
  <c r="F68" i="35"/>
  <c r="K67" i="35"/>
  <c r="J67" i="35"/>
  <c r="F66" i="35"/>
  <c r="E45" i="35"/>
  <c r="D45" i="35"/>
  <c r="C45" i="35"/>
  <c r="G44" i="35"/>
  <c r="G45" i="35"/>
  <c r="E44" i="35"/>
  <c r="D44" i="35"/>
  <c r="C44" i="35"/>
  <c r="G43" i="35"/>
  <c r="F43" i="35"/>
  <c r="K43" i="35"/>
  <c r="G42" i="35"/>
  <c r="F42" i="35"/>
  <c r="K42" i="35"/>
  <c r="G41" i="35"/>
  <c r="F41" i="35"/>
  <c r="F44" i="35"/>
  <c r="D36" i="35"/>
  <c r="C36" i="35"/>
  <c r="D35" i="35"/>
  <c r="E34" i="35"/>
  <c r="G34" i="35"/>
  <c r="E33" i="35"/>
  <c r="G33" i="35"/>
  <c r="E32" i="35"/>
  <c r="G32" i="35"/>
  <c r="E31" i="35"/>
  <c r="G31" i="35"/>
  <c r="E30" i="35"/>
  <c r="G30" i="35"/>
  <c r="G29" i="35"/>
  <c r="H29" i="35"/>
  <c r="E29" i="35"/>
  <c r="F29" i="35"/>
  <c r="E28" i="35"/>
  <c r="G28" i="35"/>
  <c r="E27" i="35"/>
  <c r="G27" i="35"/>
  <c r="E24" i="35"/>
  <c r="G24" i="35"/>
  <c r="E23" i="35"/>
  <c r="G23" i="35"/>
  <c r="E22" i="35"/>
  <c r="G22" i="35"/>
  <c r="E21" i="35"/>
  <c r="G20" i="35"/>
  <c r="E20" i="35"/>
  <c r="F20" i="35"/>
  <c r="D18" i="35"/>
  <c r="C18" i="35"/>
  <c r="D17" i="35"/>
  <c r="C17" i="35"/>
  <c r="E16" i="35"/>
  <c r="F16" i="35"/>
  <c r="G15" i="35"/>
  <c r="E15" i="35"/>
  <c r="F15" i="35"/>
  <c r="E14" i="35"/>
  <c r="G14" i="35"/>
  <c r="E13" i="35"/>
  <c r="E17" i="35"/>
  <c r="E18" i="35"/>
  <c r="R10" i="35"/>
  <c r="R11" i="35"/>
  <c r="N29" i="35"/>
  <c r="M29" i="35"/>
  <c r="H28" i="35"/>
  <c r="K16" i="35"/>
  <c r="J16" i="35"/>
  <c r="G66" i="35"/>
  <c r="G68" i="35"/>
  <c r="G69" i="35"/>
  <c r="H24" i="35"/>
  <c r="K29" i="35"/>
  <c r="J29" i="35"/>
  <c r="K15" i="35"/>
  <c r="J15" i="35"/>
  <c r="E7" i="36"/>
  <c r="D7" i="36"/>
  <c r="G25" i="35"/>
  <c r="H25" i="35"/>
  <c r="E25" i="35"/>
  <c r="F25" i="35"/>
  <c r="E26" i="35"/>
  <c r="F26" i="35"/>
  <c r="G26" i="35"/>
  <c r="H32" i="35"/>
  <c r="F45" i="35"/>
  <c r="J44" i="35"/>
  <c r="K44" i="35"/>
  <c r="K45" i="35"/>
  <c r="H22" i="35"/>
  <c r="H15" i="35"/>
  <c r="H33" i="35"/>
  <c r="K20" i="35"/>
  <c r="J20" i="35"/>
  <c r="F35" i="35"/>
  <c r="E35" i="35"/>
  <c r="E36" i="35"/>
  <c r="F27" i="35"/>
  <c r="H27" i="35"/>
  <c r="G13" i="35"/>
  <c r="F21" i="35"/>
  <c r="F30" i="35"/>
  <c r="G16" i="35"/>
  <c r="H16" i="35"/>
  <c r="F28" i="35"/>
  <c r="H20" i="35"/>
  <c r="F14" i="35"/>
  <c r="H43" i="35"/>
  <c r="F24" i="35"/>
  <c r="F33" i="35"/>
  <c r="H41" i="35"/>
  <c r="F34" i="35"/>
  <c r="H34" i="35"/>
  <c r="F23" i="35"/>
  <c r="H23" i="35"/>
  <c r="G21" i="35"/>
  <c r="H21" i="35"/>
  <c r="J43" i="35"/>
  <c r="J41" i="35"/>
  <c r="F13" i="35"/>
  <c r="F32" i="35"/>
  <c r="F22" i="35"/>
  <c r="F31" i="35"/>
  <c r="K41" i="35"/>
  <c r="H42" i="35"/>
  <c r="J42" i="35"/>
  <c r="N27" i="35"/>
  <c r="M27" i="35"/>
  <c r="M23" i="35"/>
  <c r="N23" i="35"/>
  <c r="N34" i="35"/>
  <c r="M34" i="35"/>
  <c r="K66" i="35"/>
  <c r="J66" i="35"/>
  <c r="N28" i="35"/>
  <c r="M28" i="35"/>
  <c r="J68" i="35"/>
  <c r="K68" i="35"/>
  <c r="N15" i="35"/>
  <c r="M15" i="35"/>
  <c r="N41" i="35"/>
  <c r="M41" i="35"/>
  <c r="H44" i="35"/>
  <c r="K28" i="35"/>
  <c r="J28" i="35"/>
  <c r="M42" i="35"/>
  <c r="N42" i="35"/>
  <c r="N16" i="35"/>
  <c r="M16" i="35"/>
  <c r="H26" i="35"/>
  <c r="K33" i="35"/>
  <c r="J33" i="35"/>
  <c r="K24" i="35"/>
  <c r="J24" i="35"/>
  <c r="M32" i="35"/>
  <c r="N32" i="35"/>
  <c r="K26" i="35"/>
  <c r="J26" i="35"/>
  <c r="J31" i="35"/>
  <c r="K31" i="35"/>
  <c r="J21" i="35"/>
  <c r="K21" i="35"/>
  <c r="K25" i="35"/>
  <c r="J25" i="35"/>
  <c r="H31" i="35"/>
  <c r="F17" i="35"/>
  <c r="K13" i="35"/>
  <c r="J13" i="35"/>
  <c r="K23" i="35"/>
  <c r="J23" i="35"/>
  <c r="N24" i="35"/>
  <c r="M24" i="35"/>
  <c r="N22" i="35"/>
  <c r="M22" i="35"/>
  <c r="J45" i="35"/>
  <c r="K14" i="35"/>
  <c r="J14" i="35"/>
  <c r="H35" i="35"/>
  <c r="M20" i="35"/>
  <c r="N20" i="35"/>
  <c r="H14" i="35"/>
  <c r="J30" i="35"/>
  <c r="K30" i="35"/>
  <c r="J22" i="35"/>
  <c r="K22" i="35"/>
  <c r="G17" i="35"/>
  <c r="G18" i="35"/>
  <c r="H13" i="35"/>
  <c r="N25" i="35"/>
  <c r="M25" i="35"/>
  <c r="H30" i="35"/>
  <c r="K35" i="35"/>
  <c r="J35" i="35"/>
  <c r="F36" i="35"/>
  <c r="N21" i="35"/>
  <c r="M21" i="35"/>
  <c r="N33" i="35"/>
  <c r="M33" i="35"/>
  <c r="K34" i="35"/>
  <c r="J34" i="35"/>
  <c r="G35" i="35"/>
  <c r="G36" i="35"/>
  <c r="N43" i="35"/>
  <c r="M43" i="35"/>
  <c r="K32" i="35"/>
  <c r="J32" i="35"/>
  <c r="J27" i="35"/>
  <c r="K27" i="35"/>
  <c r="M35" i="35"/>
  <c r="M36" i="35"/>
  <c r="H36" i="35"/>
  <c r="N35" i="35"/>
  <c r="N36" i="35"/>
  <c r="N44" i="35"/>
  <c r="N45" i="35"/>
  <c r="H45" i="35"/>
  <c r="M44" i="35"/>
  <c r="M45" i="35"/>
  <c r="J36" i="35"/>
  <c r="K36" i="35"/>
  <c r="N13" i="35"/>
  <c r="M13" i="35"/>
  <c r="H17" i="35"/>
  <c r="J17" i="35"/>
  <c r="J18" i="35"/>
  <c r="K17" i="35"/>
  <c r="K18" i="35"/>
  <c r="F18" i="35"/>
  <c r="N31" i="35"/>
  <c r="M31" i="35"/>
  <c r="N30" i="35"/>
  <c r="M30" i="35"/>
  <c r="J69" i="35"/>
  <c r="N26" i="35"/>
  <c r="M26" i="35"/>
  <c r="K69" i="35"/>
  <c r="N14" i="35"/>
  <c r="M14" i="35"/>
  <c r="H18" i="35"/>
  <c r="N17" i="35"/>
  <c r="N18" i="35"/>
  <c r="M17" i="35"/>
  <c r="M18" i="35"/>
  <c r="E14" i="16"/>
  <c r="E12" i="16"/>
  <c r="M34" i="6"/>
  <c r="M35" i="6"/>
  <c r="M36" i="6"/>
  <c r="M37" i="6"/>
  <c r="M38" i="6"/>
  <c r="M39" i="6"/>
  <c r="M40" i="6"/>
  <c r="M41" i="6"/>
  <c r="M42" i="6"/>
  <c r="M43" i="6"/>
  <c r="M44" i="6"/>
  <c r="J41" i="26"/>
  <c r="E15" i="34"/>
  <c r="H15" i="34"/>
  <c r="P31" i="34"/>
  <c r="I3" i="34"/>
  <c r="Q31" i="34"/>
  <c r="P32" i="34"/>
  <c r="P33" i="34"/>
  <c r="Q32" i="34"/>
  <c r="P34" i="34"/>
  <c r="Q33" i="34"/>
  <c r="P35" i="34"/>
  <c r="Q34" i="34"/>
  <c r="Q35" i="34"/>
  <c r="P36" i="34"/>
  <c r="P37" i="34"/>
  <c r="Q36" i="34"/>
  <c r="P38" i="34"/>
  <c r="Q37" i="34"/>
  <c r="P39" i="34"/>
  <c r="Q38" i="34"/>
  <c r="P40" i="34"/>
  <c r="Q39" i="34"/>
  <c r="Q40" i="34"/>
  <c r="P41" i="34"/>
  <c r="P42" i="34"/>
  <c r="Q41" i="34"/>
  <c r="P43" i="34"/>
  <c r="Q42" i="34"/>
  <c r="Q43" i="34"/>
  <c r="P44" i="34"/>
  <c r="P45" i="34"/>
  <c r="Q44" i="34"/>
  <c r="P46" i="34"/>
  <c r="Q45" i="34"/>
  <c r="P47" i="34"/>
  <c r="Q46" i="34"/>
  <c r="P48" i="34"/>
  <c r="Q47" i="34"/>
  <c r="Q48" i="34"/>
  <c r="P49" i="34"/>
  <c r="Q49" i="34"/>
  <c r="H163" i="25"/>
  <c r="F10" i="28"/>
  <c r="D37" i="32"/>
  <c r="D53" i="32"/>
  <c r="D36" i="32"/>
  <c r="D52" i="32"/>
  <c r="D35" i="32"/>
  <c r="D51" i="32"/>
  <c r="D34" i="32"/>
  <c r="D50" i="32"/>
  <c r="D33" i="32"/>
  <c r="D49" i="32"/>
  <c r="D32" i="32"/>
  <c r="D48" i="32"/>
  <c r="D31" i="32"/>
  <c r="D47" i="32"/>
  <c r="D30" i="32"/>
  <c r="D46" i="32"/>
  <c r="D29" i="32"/>
  <c r="D45" i="32"/>
  <c r="D28" i="32"/>
  <c r="D44" i="32"/>
  <c r="D27" i="32"/>
  <c r="D43" i="32"/>
  <c r="D26" i="32"/>
  <c r="D42" i="32"/>
  <c r="D25" i="32"/>
  <c r="D41" i="32"/>
  <c r="D20" i="31"/>
  <c r="D30" i="31"/>
  <c r="D19" i="31"/>
  <c r="D29" i="31"/>
  <c r="D18" i="31"/>
  <c r="D28" i="31"/>
  <c r="D37" i="28"/>
  <c r="D53" i="28"/>
  <c r="D36" i="28"/>
  <c r="D52" i="28"/>
  <c r="D35" i="28"/>
  <c r="D51" i="28"/>
  <c r="D34" i="28"/>
  <c r="D50" i="28"/>
  <c r="D33" i="28"/>
  <c r="D49" i="28"/>
  <c r="D32" i="28"/>
  <c r="D48" i="28"/>
  <c r="D31" i="28"/>
  <c r="D47" i="28"/>
  <c r="D30" i="28"/>
  <c r="D46" i="28"/>
  <c r="D29" i="28"/>
  <c r="D45" i="28"/>
  <c r="D28" i="28"/>
  <c r="D44" i="28"/>
  <c r="D27" i="28"/>
  <c r="D43" i="28"/>
  <c r="D26" i="28"/>
  <c r="D42" i="28"/>
  <c r="D25" i="28"/>
  <c r="D41" i="28"/>
  <c r="D21" i="27"/>
  <c r="D31" i="27"/>
  <c r="D20" i="27"/>
  <c r="D30" i="27"/>
  <c r="D19" i="27"/>
  <c r="D29" i="27"/>
  <c r="D18" i="27"/>
  <c r="D28" i="27"/>
  <c r="H3" i="33"/>
  <c r="D155" i="1"/>
  <c r="E113" i="25"/>
  <c r="B27" i="16"/>
  <c r="I84" i="6"/>
  <c r="G210" i="1"/>
  <c r="H161" i="25"/>
  <c r="C74" i="29"/>
  <c r="C73" i="29"/>
  <c r="C48" i="29"/>
  <c r="D51" i="29"/>
  <c r="F51" i="29"/>
  <c r="G51" i="29"/>
  <c r="C26" i="29"/>
  <c r="C74" i="30"/>
  <c r="C75" i="30"/>
  <c r="C78" i="30"/>
  <c r="E19" i="31"/>
  <c r="E21" i="31"/>
  <c r="E25" i="31"/>
  <c r="C72" i="30"/>
  <c r="C48" i="30"/>
  <c r="C26" i="30"/>
  <c r="G85" i="6"/>
  <c r="F86" i="6"/>
  <c r="J76" i="6"/>
  <c r="J79" i="6"/>
  <c r="F85" i="6"/>
  <c r="F84" i="6"/>
  <c r="E7" i="26"/>
  <c r="A2" i="31"/>
  <c r="J2" i="31"/>
  <c r="I2" i="31"/>
  <c r="H2" i="31"/>
  <c r="G2" i="31"/>
  <c r="F2" i="31"/>
  <c r="E2" i="31"/>
  <c r="D2" i="31"/>
  <c r="C2" i="31"/>
  <c r="B2" i="31"/>
  <c r="B3" i="30"/>
  <c r="H3" i="30"/>
  <c r="G3" i="30"/>
  <c r="F3" i="30"/>
  <c r="E3" i="30"/>
  <c r="D3" i="30"/>
  <c r="C3" i="30"/>
  <c r="B3" i="29"/>
  <c r="H3" i="29"/>
  <c r="G3" i="29"/>
  <c r="F3" i="29"/>
  <c r="E3" i="29"/>
  <c r="D3" i="29"/>
  <c r="C3" i="29"/>
  <c r="A2" i="27"/>
  <c r="Z41" i="32"/>
  <c r="Z25" i="32"/>
  <c r="X53" i="32"/>
  <c r="AB53" i="32"/>
  <c r="AC53" i="32"/>
  <c r="X52" i="32"/>
  <c r="X51" i="32"/>
  <c r="AB51" i="32"/>
  <c r="AC51" i="32"/>
  <c r="X50" i="32"/>
  <c r="X49" i="32"/>
  <c r="AB49" i="32"/>
  <c r="AC49" i="32"/>
  <c r="X48" i="32"/>
  <c r="AB48" i="32"/>
  <c r="AC48" i="32"/>
  <c r="X47" i="32"/>
  <c r="AB47" i="32"/>
  <c r="AC47" i="32"/>
  <c r="X46" i="32"/>
  <c r="X45" i="32"/>
  <c r="AB45" i="32"/>
  <c r="AC45" i="32"/>
  <c r="X44" i="32"/>
  <c r="AB44" i="32"/>
  <c r="AC44" i="32"/>
  <c r="X43" i="32"/>
  <c r="AB43" i="32"/>
  <c r="AC43" i="32"/>
  <c r="X37" i="32"/>
  <c r="X36" i="32"/>
  <c r="AB36" i="32"/>
  <c r="AC36" i="32"/>
  <c r="X35" i="32"/>
  <c r="AB35" i="32"/>
  <c r="AC35" i="32"/>
  <c r="X34" i="32"/>
  <c r="AB34" i="32"/>
  <c r="AC34" i="32"/>
  <c r="X33" i="32"/>
  <c r="X32" i="32"/>
  <c r="AB32" i="32"/>
  <c r="AC32" i="32"/>
  <c r="X31" i="32"/>
  <c r="AB31" i="32"/>
  <c r="AC31" i="32"/>
  <c r="X30" i="32"/>
  <c r="AB30" i="32"/>
  <c r="AC30" i="32"/>
  <c r="X29" i="32"/>
  <c r="X28" i="32"/>
  <c r="AB28" i="32"/>
  <c r="AC28" i="32"/>
  <c r="X27" i="32"/>
  <c r="AB27" i="32"/>
  <c r="AC27" i="32"/>
  <c r="X21" i="32"/>
  <c r="AB21" i="32"/>
  <c r="AC21" i="32"/>
  <c r="X20" i="32"/>
  <c r="X19" i="32"/>
  <c r="AB19" i="32"/>
  <c r="AC19" i="32"/>
  <c r="X18" i="32"/>
  <c r="AB18" i="32"/>
  <c r="AC18" i="32"/>
  <c r="X17" i="32"/>
  <c r="AB17" i="32"/>
  <c r="AC17" i="32"/>
  <c r="X16" i="32"/>
  <c r="X15" i="32"/>
  <c r="AB15" i="32"/>
  <c r="AC15" i="32"/>
  <c r="X14" i="32"/>
  <c r="AB14" i="32"/>
  <c r="AC14" i="32"/>
  <c r="X13" i="32"/>
  <c r="AB13" i="32"/>
  <c r="AC13" i="32"/>
  <c r="X12" i="32"/>
  <c r="X11" i="32"/>
  <c r="AB11" i="32"/>
  <c r="AC11" i="32"/>
  <c r="X42" i="32"/>
  <c r="AB42" i="32"/>
  <c r="AC42" i="32"/>
  <c r="X26" i="32"/>
  <c r="AB26" i="32"/>
  <c r="X10" i="32"/>
  <c r="AA54" i="32"/>
  <c r="AB52" i="32"/>
  <c r="AC52" i="32"/>
  <c r="AB50" i="32"/>
  <c r="AC50" i="32"/>
  <c r="AB46" i="32"/>
  <c r="AC46" i="32"/>
  <c r="AA38" i="32"/>
  <c r="AB33" i="32"/>
  <c r="AC33" i="32"/>
  <c r="AB29" i="32"/>
  <c r="AC29" i="32"/>
  <c r="AA22" i="32"/>
  <c r="AB20" i="32"/>
  <c r="AC20" i="32"/>
  <c r="AB16" i="32"/>
  <c r="AC16" i="32"/>
  <c r="AB12" i="32"/>
  <c r="AC12" i="32"/>
  <c r="Q41" i="32"/>
  <c r="Q25" i="32"/>
  <c r="O53" i="32"/>
  <c r="S53" i="32"/>
  <c r="T53" i="32"/>
  <c r="O52" i="32"/>
  <c r="O51" i="32"/>
  <c r="S51" i="32"/>
  <c r="T51" i="32"/>
  <c r="O50" i="32"/>
  <c r="S50" i="32"/>
  <c r="T50" i="32"/>
  <c r="O49" i="32"/>
  <c r="S49" i="32"/>
  <c r="T49" i="32"/>
  <c r="O48" i="32"/>
  <c r="O47" i="32"/>
  <c r="S47" i="32"/>
  <c r="T47" i="32"/>
  <c r="O46" i="32"/>
  <c r="S46" i="32"/>
  <c r="T46" i="32"/>
  <c r="O45" i="32"/>
  <c r="O44" i="32"/>
  <c r="S44" i="32"/>
  <c r="T44" i="32"/>
  <c r="O43" i="32"/>
  <c r="O37" i="32"/>
  <c r="O36" i="32"/>
  <c r="S36" i="32"/>
  <c r="T36" i="32"/>
  <c r="O35" i="32"/>
  <c r="S35" i="32"/>
  <c r="T35" i="32"/>
  <c r="O34" i="32"/>
  <c r="S34" i="32"/>
  <c r="T34" i="32"/>
  <c r="O33" i="32"/>
  <c r="S33" i="32"/>
  <c r="T33" i="32"/>
  <c r="O32" i="32"/>
  <c r="O31" i="32"/>
  <c r="S31" i="32"/>
  <c r="T31" i="32"/>
  <c r="O30" i="32"/>
  <c r="S30" i="32"/>
  <c r="T30" i="32"/>
  <c r="O29" i="32"/>
  <c r="O28" i="32"/>
  <c r="S28" i="32"/>
  <c r="T28" i="32"/>
  <c r="O27" i="32"/>
  <c r="S27" i="32"/>
  <c r="T27" i="32"/>
  <c r="O21" i="32"/>
  <c r="S21" i="32"/>
  <c r="T21" i="32"/>
  <c r="O20" i="32"/>
  <c r="S20" i="32"/>
  <c r="T20" i="32"/>
  <c r="O19" i="32"/>
  <c r="O18" i="32"/>
  <c r="S18" i="32"/>
  <c r="T18" i="32"/>
  <c r="O17" i="32"/>
  <c r="O16" i="32"/>
  <c r="S16" i="32"/>
  <c r="T16" i="32"/>
  <c r="O15" i="32"/>
  <c r="S15" i="32"/>
  <c r="T15" i="32"/>
  <c r="O14" i="32"/>
  <c r="O13" i="32"/>
  <c r="S13" i="32"/>
  <c r="T13" i="32"/>
  <c r="O12" i="32"/>
  <c r="S12" i="32"/>
  <c r="T12" i="32"/>
  <c r="O11" i="32"/>
  <c r="S11" i="32"/>
  <c r="T11" i="32"/>
  <c r="O42" i="32"/>
  <c r="S42" i="32"/>
  <c r="T42" i="32"/>
  <c r="O26" i="32"/>
  <c r="S26" i="32"/>
  <c r="T26" i="32"/>
  <c r="O10" i="32"/>
  <c r="H41" i="32"/>
  <c r="H25" i="32"/>
  <c r="F53" i="32"/>
  <c r="G53" i="32"/>
  <c r="J53" i="32"/>
  <c r="K53" i="32"/>
  <c r="L53" i="32"/>
  <c r="F52" i="32"/>
  <c r="J52" i="32"/>
  <c r="K52" i="32"/>
  <c r="F51" i="32"/>
  <c r="F50" i="32"/>
  <c r="J50" i="32"/>
  <c r="K50" i="32"/>
  <c r="F49" i="32"/>
  <c r="J49" i="32"/>
  <c r="K49" i="32"/>
  <c r="F48" i="32"/>
  <c r="F47" i="32"/>
  <c r="F46" i="32"/>
  <c r="F45" i="32"/>
  <c r="J45" i="32"/>
  <c r="K45" i="32"/>
  <c r="F44" i="32"/>
  <c r="G44" i="32"/>
  <c r="J44" i="32"/>
  <c r="K44" i="32"/>
  <c r="M44" i="32"/>
  <c r="F43" i="32"/>
  <c r="J43" i="32"/>
  <c r="K43" i="32"/>
  <c r="F42" i="32"/>
  <c r="G42" i="32"/>
  <c r="F37" i="32"/>
  <c r="F36" i="32"/>
  <c r="F35" i="32"/>
  <c r="J35" i="32"/>
  <c r="K35" i="32"/>
  <c r="F34" i="32"/>
  <c r="J34" i="32"/>
  <c r="K34" i="32"/>
  <c r="F33" i="32"/>
  <c r="J33" i="32"/>
  <c r="K33" i="32"/>
  <c r="F32" i="32"/>
  <c r="J32" i="32"/>
  <c r="K32" i="32"/>
  <c r="F31" i="32"/>
  <c r="F30" i="32"/>
  <c r="J30" i="32"/>
  <c r="K30" i="32"/>
  <c r="F29" i="32"/>
  <c r="F28" i="32"/>
  <c r="F27" i="32"/>
  <c r="J27" i="32"/>
  <c r="K27" i="32"/>
  <c r="F26" i="32"/>
  <c r="R54" i="32"/>
  <c r="S45" i="32"/>
  <c r="T45" i="32"/>
  <c r="S43" i="32"/>
  <c r="T43" i="32"/>
  <c r="R38" i="32"/>
  <c r="S32" i="32"/>
  <c r="T32" i="32"/>
  <c r="S29" i="32"/>
  <c r="T29" i="32"/>
  <c r="R22" i="32"/>
  <c r="S19" i="32"/>
  <c r="T19" i="32"/>
  <c r="J48" i="32"/>
  <c r="K48" i="32"/>
  <c r="J31" i="32"/>
  <c r="K31" i="32"/>
  <c r="J28" i="32"/>
  <c r="K28" i="32"/>
  <c r="E51" i="29"/>
  <c r="C50" i="29"/>
  <c r="C51" i="29"/>
  <c r="J29" i="32"/>
  <c r="K29" i="32"/>
  <c r="S17" i="32"/>
  <c r="T17" i="32"/>
  <c r="J26" i="32"/>
  <c r="K26" i="32"/>
  <c r="J36" i="32"/>
  <c r="K36" i="32"/>
  <c r="S48" i="32"/>
  <c r="S52" i="32"/>
  <c r="T52" i="32"/>
  <c r="AB37" i="32"/>
  <c r="J37" i="32"/>
  <c r="K37" i="32"/>
  <c r="AB10" i="32"/>
  <c r="AC10" i="32"/>
  <c r="S10" i="32"/>
  <c r="T10" i="32"/>
  <c r="S14" i="32"/>
  <c r="T14" i="32"/>
  <c r="O22" i="32"/>
  <c r="O38" i="32"/>
  <c r="S37" i="32"/>
  <c r="T37" i="32"/>
  <c r="T38" i="32"/>
  <c r="AC54" i="32"/>
  <c r="AB54" i="32"/>
  <c r="X22" i="32"/>
  <c r="AC26" i="32"/>
  <c r="X38" i="32"/>
  <c r="X54" i="32"/>
  <c r="O54" i="32"/>
  <c r="J46" i="32"/>
  <c r="K46" i="32"/>
  <c r="J47" i="32"/>
  <c r="K47" i="32"/>
  <c r="M47" i="32"/>
  <c r="J51" i="32"/>
  <c r="K51" i="32"/>
  <c r="M51" i="32"/>
  <c r="S38" i="32"/>
  <c r="AB22" i="32"/>
  <c r="AC37" i="32"/>
  <c r="AC38" i="32"/>
  <c r="AB38" i="32"/>
  <c r="T48" i="32"/>
  <c r="T54" i="32"/>
  <c r="S54" i="32"/>
  <c r="T22" i="32"/>
  <c r="S22" i="32"/>
  <c r="K38" i="32"/>
  <c r="AC22" i="32"/>
  <c r="E53" i="32"/>
  <c r="E52" i="32"/>
  <c r="E51" i="32"/>
  <c r="E50" i="32"/>
  <c r="E49" i="32"/>
  <c r="E48" i="32"/>
  <c r="E47" i="32"/>
  <c r="E46" i="32"/>
  <c r="E45" i="32"/>
  <c r="E44" i="32"/>
  <c r="E43" i="32"/>
  <c r="E42" i="32"/>
  <c r="E41" i="32"/>
  <c r="E37" i="32"/>
  <c r="E36" i="32"/>
  <c r="E35" i="32"/>
  <c r="E34" i="32"/>
  <c r="E33" i="32"/>
  <c r="E32" i="32"/>
  <c r="E31" i="32"/>
  <c r="E30" i="32"/>
  <c r="E29" i="32"/>
  <c r="E28" i="32"/>
  <c r="E27" i="32"/>
  <c r="E26" i="32"/>
  <c r="E25" i="32"/>
  <c r="E21" i="32"/>
  <c r="E20" i="32"/>
  <c r="E19" i="32"/>
  <c r="E18" i="32"/>
  <c r="E17" i="32"/>
  <c r="E16" i="32"/>
  <c r="E15" i="32"/>
  <c r="E14" i="32"/>
  <c r="E13" i="32"/>
  <c r="E12" i="32"/>
  <c r="E11" i="32"/>
  <c r="E10" i="32"/>
  <c r="E9" i="32"/>
  <c r="I38" i="32"/>
  <c r="I54" i="32"/>
  <c r="I22" i="32"/>
  <c r="Y12" i="32"/>
  <c r="AD12" i="32"/>
  <c r="P12" i="32"/>
  <c r="V12" i="32"/>
  <c r="U12" i="32"/>
  <c r="AE12" i="32"/>
  <c r="P16" i="32"/>
  <c r="Y16" i="32"/>
  <c r="AD16" i="32"/>
  <c r="V16" i="32"/>
  <c r="AE16" i="32"/>
  <c r="U16" i="32"/>
  <c r="P20" i="32"/>
  <c r="Y20" i="32"/>
  <c r="AE20" i="32"/>
  <c r="AD20" i="32"/>
  <c r="U20" i="32"/>
  <c r="V20" i="32"/>
  <c r="P27" i="32"/>
  <c r="U27" i="32"/>
  <c r="V27" i="32"/>
  <c r="M27" i="32"/>
  <c r="AD27" i="32"/>
  <c r="Y27" i="32"/>
  <c r="G27" i="32"/>
  <c r="L27" i="32"/>
  <c r="AE27" i="32"/>
  <c r="P31" i="32"/>
  <c r="U31" i="32"/>
  <c r="G31" i="32"/>
  <c r="AD31" i="32"/>
  <c r="M31" i="32"/>
  <c r="V31" i="32"/>
  <c r="L31" i="32"/>
  <c r="AE31" i="32"/>
  <c r="Y31" i="32"/>
  <c r="P35" i="32"/>
  <c r="L35" i="32"/>
  <c r="Y35" i="32"/>
  <c r="M35" i="32"/>
  <c r="V35" i="32"/>
  <c r="AE35" i="32"/>
  <c r="G35" i="32"/>
  <c r="AD35" i="32"/>
  <c r="U35" i="32"/>
  <c r="Y42" i="32"/>
  <c r="P42" i="32"/>
  <c r="AD42" i="32"/>
  <c r="U42" i="32"/>
  <c r="V42" i="32"/>
  <c r="AE42" i="32"/>
  <c r="G46" i="32"/>
  <c r="Y46" i="32"/>
  <c r="U46" i="32"/>
  <c r="V46" i="32"/>
  <c r="AD46" i="32"/>
  <c r="P46" i="32"/>
  <c r="AE46" i="32"/>
  <c r="U50" i="32"/>
  <c r="AD50" i="32"/>
  <c r="P50" i="32"/>
  <c r="V50" i="32"/>
  <c r="Y50" i="32"/>
  <c r="G50" i="32"/>
  <c r="AE50" i="32"/>
  <c r="Y13" i="32"/>
  <c r="P13" i="32"/>
  <c r="U13" i="32"/>
  <c r="AE13" i="32"/>
  <c r="AD13" i="32"/>
  <c r="V13" i="32"/>
  <c r="Y17" i="32"/>
  <c r="AD17" i="32"/>
  <c r="U17" i="32"/>
  <c r="P17" i="32"/>
  <c r="AE17" i="32"/>
  <c r="V17" i="32"/>
  <c r="Y21" i="32"/>
  <c r="V21" i="32"/>
  <c r="U21" i="32"/>
  <c r="AD21" i="32"/>
  <c r="P21" i="32"/>
  <c r="AE21" i="32"/>
  <c r="Y28" i="32"/>
  <c r="V28" i="32"/>
  <c r="U28" i="32"/>
  <c r="AE28" i="32"/>
  <c r="P28" i="32"/>
  <c r="AD28" i="32"/>
  <c r="L28" i="32"/>
  <c r="G28" i="32"/>
  <c r="M28" i="32"/>
  <c r="Y32" i="32"/>
  <c r="V32" i="32"/>
  <c r="G32" i="32"/>
  <c r="M32" i="32"/>
  <c r="U32" i="32"/>
  <c r="AE32" i="32"/>
  <c r="L32" i="32"/>
  <c r="P32" i="32"/>
  <c r="AD32" i="32"/>
  <c r="Y36" i="32"/>
  <c r="V36" i="32"/>
  <c r="G36" i="32"/>
  <c r="AE36" i="32"/>
  <c r="U36" i="32"/>
  <c r="P36" i="32"/>
  <c r="AD36" i="32"/>
  <c r="L36" i="32"/>
  <c r="M36" i="32"/>
  <c r="Y43" i="32"/>
  <c r="P43" i="32"/>
  <c r="AD43" i="32"/>
  <c r="U43" i="32"/>
  <c r="AE43" i="32"/>
  <c r="V43" i="32"/>
  <c r="Y47" i="32"/>
  <c r="G47" i="32"/>
  <c r="U47" i="32"/>
  <c r="AD47" i="32"/>
  <c r="P47" i="32"/>
  <c r="V47" i="32"/>
  <c r="AE47" i="32"/>
  <c r="Y51" i="32"/>
  <c r="G51" i="32"/>
  <c r="AD51" i="32"/>
  <c r="U51" i="32"/>
  <c r="AE51" i="32"/>
  <c r="V51" i="32"/>
  <c r="P51" i="32"/>
  <c r="U10" i="32"/>
  <c r="P10" i="32"/>
  <c r="Y10" i="32"/>
  <c r="AD10" i="32"/>
  <c r="AE10" i="32"/>
  <c r="V10" i="32"/>
  <c r="P14" i="32"/>
  <c r="AD14" i="32"/>
  <c r="Y14" i="32"/>
  <c r="AE14" i="32"/>
  <c r="U14" i="32"/>
  <c r="V14" i="32"/>
  <c r="U18" i="32"/>
  <c r="AD18" i="32"/>
  <c r="V18" i="32"/>
  <c r="AE18" i="32"/>
  <c r="P18" i="32"/>
  <c r="Y18" i="32"/>
  <c r="Y29" i="32"/>
  <c r="P29" i="32"/>
  <c r="AD29" i="32"/>
  <c r="G29" i="32"/>
  <c r="U29" i="32"/>
  <c r="V29" i="32"/>
  <c r="AE29" i="32"/>
  <c r="L29" i="32"/>
  <c r="M29" i="32"/>
  <c r="Y33" i="32"/>
  <c r="V33" i="32"/>
  <c r="P33" i="32"/>
  <c r="U33" i="32"/>
  <c r="AE33" i="32"/>
  <c r="M33" i="32"/>
  <c r="G33" i="32"/>
  <c r="L33" i="32"/>
  <c r="AD33" i="32"/>
  <c r="Y37" i="32"/>
  <c r="M37" i="32"/>
  <c r="P37" i="32"/>
  <c r="G37" i="32"/>
  <c r="U37" i="32"/>
  <c r="L37" i="32"/>
  <c r="V37" i="32"/>
  <c r="AE37" i="32"/>
  <c r="AD37" i="32"/>
  <c r="Y44" i="32"/>
  <c r="P44" i="32"/>
  <c r="U44" i="32"/>
  <c r="AD44" i="32"/>
  <c r="V44" i="32"/>
  <c r="AE44" i="32"/>
  <c r="Y48" i="32"/>
  <c r="AE48" i="32"/>
  <c r="G48" i="32"/>
  <c r="AD48" i="32"/>
  <c r="P48" i="32"/>
  <c r="V48" i="32"/>
  <c r="U48" i="32"/>
  <c r="Y52" i="32"/>
  <c r="AE52" i="32"/>
  <c r="AD52" i="32"/>
  <c r="P52" i="32"/>
  <c r="U52" i="32"/>
  <c r="V52" i="32"/>
  <c r="Y11" i="32"/>
  <c r="AD11" i="32"/>
  <c r="U11" i="32"/>
  <c r="V11" i="32"/>
  <c r="P11" i="32"/>
  <c r="AE11" i="32"/>
  <c r="Y15" i="32"/>
  <c r="U15" i="32"/>
  <c r="P15" i="32"/>
  <c r="AD15" i="32"/>
  <c r="V15" i="32"/>
  <c r="AE15" i="32"/>
  <c r="Y19" i="32"/>
  <c r="U19" i="32"/>
  <c r="P19" i="32"/>
  <c r="AE19" i="32"/>
  <c r="AD19" i="32"/>
  <c r="V19" i="32"/>
  <c r="Y26" i="32"/>
  <c r="G26" i="32"/>
  <c r="U26" i="32"/>
  <c r="V26" i="32"/>
  <c r="P26" i="32"/>
  <c r="M26" i="32"/>
  <c r="L26" i="32"/>
  <c r="AE26" i="32"/>
  <c r="AD26" i="32"/>
  <c r="AD30" i="32"/>
  <c r="Y30" i="32"/>
  <c r="G30" i="32"/>
  <c r="V30" i="32"/>
  <c r="U30" i="32"/>
  <c r="AE30" i="32"/>
  <c r="P30" i="32"/>
  <c r="M30" i="32"/>
  <c r="L30" i="32"/>
  <c r="V34" i="32"/>
  <c r="AD34" i="32"/>
  <c r="M34" i="32"/>
  <c r="Y34" i="32"/>
  <c r="U34" i="32"/>
  <c r="AE34" i="32"/>
  <c r="L34" i="32"/>
  <c r="G34" i="32"/>
  <c r="P34" i="32"/>
  <c r="Y45" i="32"/>
  <c r="U45" i="32"/>
  <c r="P45" i="32"/>
  <c r="AE45" i="32"/>
  <c r="AD45" i="32"/>
  <c r="V45" i="32"/>
  <c r="Y49" i="32"/>
  <c r="AE49" i="32"/>
  <c r="U49" i="32"/>
  <c r="G49" i="32"/>
  <c r="P49" i="32"/>
  <c r="V49" i="32"/>
  <c r="AD49" i="32"/>
  <c r="P53" i="32"/>
  <c r="V53" i="32"/>
  <c r="Y53" i="32"/>
  <c r="AE53" i="32"/>
  <c r="AD53" i="32"/>
  <c r="U53" i="32"/>
  <c r="J38" i="32"/>
  <c r="A10" i="32"/>
  <c r="A11" i="32"/>
  <c r="A12" i="32"/>
  <c r="A13" i="32"/>
  <c r="A14" i="32"/>
  <c r="A15" i="32"/>
  <c r="A16" i="32"/>
  <c r="A17" i="32"/>
  <c r="A18" i="32"/>
  <c r="A19" i="32"/>
  <c r="A20" i="32"/>
  <c r="A21" i="32"/>
  <c r="A22" i="32"/>
  <c r="A25" i="32"/>
  <c r="A26" i="32"/>
  <c r="A27" i="32"/>
  <c r="A28" i="32"/>
  <c r="A29" i="32"/>
  <c r="A30" i="32"/>
  <c r="A31" i="32"/>
  <c r="A32" i="32"/>
  <c r="A33" i="32"/>
  <c r="A34" i="32"/>
  <c r="A35" i="32"/>
  <c r="A36" i="32"/>
  <c r="A37" i="32"/>
  <c r="A38" i="32"/>
  <c r="A41" i="32"/>
  <c r="A42" i="32"/>
  <c r="A43" i="32"/>
  <c r="A44" i="32"/>
  <c r="A45" i="32"/>
  <c r="A46" i="32"/>
  <c r="A47" i="32"/>
  <c r="A48" i="32"/>
  <c r="A49" i="32"/>
  <c r="A50" i="32"/>
  <c r="A51" i="32"/>
  <c r="A52" i="32"/>
  <c r="A53" i="32"/>
  <c r="A54" i="32"/>
  <c r="A2" i="32"/>
  <c r="M38" i="32"/>
  <c r="V54" i="32"/>
  <c r="AD22" i="32"/>
  <c r="AE54" i="32"/>
  <c r="AD54" i="32"/>
  <c r="AD38" i="32"/>
  <c r="Z26" i="32"/>
  <c r="Z27" i="32"/>
  <c r="Z28" i="32"/>
  <c r="Z29" i="32"/>
  <c r="Z30" i="32"/>
  <c r="Z31" i="32"/>
  <c r="Z32" i="32"/>
  <c r="Z33" i="32"/>
  <c r="Z34" i="32"/>
  <c r="Z35" i="32"/>
  <c r="Z36" i="32"/>
  <c r="Z37" i="32"/>
  <c r="Y38" i="32"/>
  <c r="AF26" i="32"/>
  <c r="AF27" i="32"/>
  <c r="AF28" i="32"/>
  <c r="AF29" i="32"/>
  <c r="AF30" i="32"/>
  <c r="AF31" i="32"/>
  <c r="AF32" i="32"/>
  <c r="AF33" i="32"/>
  <c r="AF34" i="32"/>
  <c r="AF35" i="32"/>
  <c r="AF36" i="32"/>
  <c r="AF37" i="32"/>
  <c r="H20" i="31"/>
  <c r="AE38" i="32"/>
  <c r="V38" i="32"/>
  <c r="Y22" i="32"/>
  <c r="V22" i="32"/>
  <c r="Y54" i="32"/>
  <c r="Z42" i="32"/>
  <c r="Z43" i="32"/>
  <c r="Z44" i="32"/>
  <c r="Z45" i="32"/>
  <c r="Z46" i="32"/>
  <c r="Z47" i="32"/>
  <c r="Z48" i="32"/>
  <c r="Z49" i="32"/>
  <c r="Z50" i="32"/>
  <c r="Z51" i="32"/>
  <c r="Z52" i="32"/>
  <c r="Z53" i="32"/>
  <c r="AF42" i="32"/>
  <c r="AF43" i="32"/>
  <c r="AF44" i="32"/>
  <c r="AF45" i="32"/>
  <c r="AF46" i="32"/>
  <c r="AF47" i="32"/>
  <c r="AF48" i="32"/>
  <c r="AF49" i="32"/>
  <c r="AF50" i="32"/>
  <c r="AF51" i="32"/>
  <c r="AF52" i="32"/>
  <c r="AF53" i="32"/>
  <c r="H30" i="31"/>
  <c r="H26" i="32"/>
  <c r="H27" i="32"/>
  <c r="H28" i="32"/>
  <c r="H29" i="32"/>
  <c r="H30" i="32"/>
  <c r="H31" i="32"/>
  <c r="H32" i="32"/>
  <c r="H33" i="32"/>
  <c r="H34" i="32"/>
  <c r="H35" i="32"/>
  <c r="H36" i="32"/>
  <c r="H37" i="32"/>
  <c r="G38" i="32"/>
  <c r="W26" i="32"/>
  <c r="W27" i="32"/>
  <c r="W28" i="32"/>
  <c r="W29" i="32"/>
  <c r="W30" i="32"/>
  <c r="W31" i="32"/>
  <c r="W32" i="32"/>
  <c r="W33" i="32"/>
  <c r="W34" i="32"/>
  <c r="W35" i="32"/>
  <c r="W36" i="32"/>
  <c r="W37" i="32"/>
  <c r="G20" i="31"/>
  <c r="Q26" i="32"/>
  <c r="Q27" i="32"/>
  <c r="Q28" i="32"/>
  <c r="Q29" i="32"/>
  <c r="Q30" i="32"/>
  <c r="Q31" i="32"/>
  <c r="Q32" i="32"/>
  <c r="Q33" i="32"/>
  <c r="Q34" i="32"/>
  <c r="Q35" i="32"/>
  <c r="Q36" i="32"/>
  <c r="Q37" i="32"/>
  <c r="P38" i="32"/>
  <c r="AF10" i="32"/>
  <c r="AF11" i="32"/>
  <c r="AF12" i="32"/>
  <c r="AF13" i="32"/>
  <c r="AF14" i="32"/>
  <c r="AF15" i="32"/>
  <c r="AF16" i="32"/>
  <c r="AF17" i="32"/>
  <c r="AF18" i="32"/>
  <c r="AF19" i="32"/>
  <c r="AF20" i="32"/>
  <c r="AF21" i="32"/>
  <c r="H10" i="31"/>
  <c r="Q42" i="32"/>
  <c r="Q43" i="32"/>
  <c r="Q44" i="32"/>
  <c r="Q45" i="32"/>
  <c r="Q46" i="32"/>
  <c r="Q47" i="32"/>
  <c r="Q48" i="32"/>
  <c r="Q49" i="32"/>
  <c r="Q50" i="32"/>
  <c r="Q51" i="32"/>
  <c r="Q52" i="32"/>
  <c r="Q53" i="32"/>
  <c r="W42" i="32"/>
  <c r="W43" i="32"/>
  <c r="W44" i="32"/>
  <c r="W45" i="32"/>
  <c r="W46" i="32"/>
  <c r="W47" i="32"/>
  <c r="W48" i="32"/>
  <c r="W49" i="32"/>
  <c r="W50" i="32"/>
  <c r="W51" i="32"/>
  <c r="W52" i="32"/>
  <c r="W53" i="32"/>
  <c r="G30" i="31"/>
  <c r="P54" i="32"/>
  <c r="N26" i="32"/>
  <c r="N27" i="32"/>
  <c r="N28" i="32"/>
  <c r="N29" i="32"/>
  <c r="N30" i="32"/>
  <c r="N31" i="32"/>
  <c r="N32" i="32"/>
  <c r="N33" i="32"/>
  <c r="N34" i="32"/>
  <c r="N35" i="32"/>
  <c r="N36" i="32"/>
  <c r="N37" i="32"/>
  <c r="F20" i="31"/>
  <c r="L38" i="32"/>
  <c r="U38" i="32"/>
  <c r="AE22" i="32"/>
  <c r="U54" i="32"/>
  <c r="A9" i="27"/>
  <c r="A10" i="27"/>
  <c r="H11" i="17"/>
  <c r="G11" i="17"/>
  <c r="F11" i="17"/>
  <c r="E11" i="17"/>
  <c r="D11" i="17"/>
  <c r="L206" i="25"/>
  <c r="L202" i="25"/>
  <c r="L201" i="25"/>
  <c r="E155" i="25"/>
  <c r="E154" i="25"/>
  <c r="I58" i="5"/>
  <c r="I54" i="5"/>
  <c r="I53" i="5"/>
  <c r="F22" i="21"/>
  <c r="F37" i="21"/>
  <c r="F36" i="21"/>
  <c r="F35" i="21"/>
  <c r="F34" i="21"/>
  <c r="F33" i="21"/>
  <c r="F32" i="21"/>
  <c r="F31" i="21"/>
  <c r="F30" i="21"/>
  <c r="F29" i="21"/>
  <c r="F28" i="21"/>
  <c r="F27" i="21"/>
  <c r="F26" i="21"/>
  <c r="F25" i="21"/>
  <c r="F24" i="21"/>
  <c r="F23" i="21"/>
  <c r="F21" i="21"/>
  <c r="F20" i="21"/>
  <c r="F19" i="21"/>
  <c r="F18" i="21"/>
  <c r="I71" i="1"/>
  <c r="I63" i="1"/>
  <c r="W10" i="32"/>
  <c r="E44" i="5"/>
  <c r="C50" i="30"/>
  <c r="C51" i="30"/>
  <c r="C54" i="30"/>
  <c r="E9" i="31"/>
  <c r="W11" i="32"/>
  <c r="E21" i="28"/>
  <c r="E20" i="28"/>
  <c r="E19" i="28"/>
  <c r="E18" i="28"/>
  <c r="E17" i="28"/>
  <c r="E16" i="28"/>
  <c r="E15" i="28"/>
  <c r="E14" i="28"/>
  <c r="E13" i="28"/>
  <c r="E12" i="28"/>
  <c r="E11" i="28"/>
  <c r="E10" i="28"/>
  <c r="E9" i="28"/>
  <c r="F11" i="28"/>
  <c r="G10" i="28"/>
  <c r="H10" i="28"/>
  <c r="W12" i="32"/>
  <c r="A9" i="31"/>
  <c r="A10" i="31"/>
  <c r="A11" i="31"/>
  <c r="G75" i="30"/>
  <c r="F75" i="30"/>
  <c r="E75" i="30"/>
  <c r="E78" i="30"/>
  <c r="D75" i="30"/>
  <c r="D78" i="30"/>
  <c r="G51" i="30"/>
  <c r="G54" i="30"/>
  <c r="F51" i="30"/>
  <c r="F54" i="30"/>
  <c r="E51" i="30"/>
  <c r="E54" i="30"/>
  <c r="E9" i="30"/>
  <c r="D51" i="30"/>
  <c r="D54" i="30"/>
  <c r="G29" i="30"/>
  <c r="G32" i="30"/>
  <c r="F29" i="30"/>
  <c r="F32" i="30"/>
  <c r="E29" i="30"/>
  <c r="E32" i="30"/>
  <c r="D29" i="30"/>
  <c r="D32" i="30"/>
  <c r="C29" i="30"/>
  <c r="C32" i="30"/>
  <c r="E29" i="31"/>
  <c r="A10" i="30"/>
  <c r="A11" i="30"/>
  <c r="A12" i="30"/>
  <c r="A19" i="30"/>
  <c r="A20" i="30"/>
  <c r="A21" i="30"/>
  <c r="A22" i="30"/>
  <c r="A23" i="30"/>
  <c r="A24" i="30"/>
  <c r="A25" i="30"/>
  <c r="A26" i="30"/>
  <c r="A27" i="30"/>
  <c r="A28" i="30"/>
  <c r="A29" i="30"/>
  <c r="A30" i="30"/>
  <c r="A31" i="30"/>
  <c r="A32" i="30"/>
  <c r="A43" i="30"/>
  <c r="A44" i="30"/>
  <c r="A45" i="30"/>
  <c r="A46" i="30"/>
  <c r="A47" i="30"/>
  <c r="A48" i="30"/>
  <c r="A49" i="30"/>
  <c r="A50" i="30"/>
  <c r="A51" i="30"/>
  <c r="A52" i="30"/>
  <c r="A53" i="30"/>
  <c r="A54" i="30"/>
  <c r="A65" i="30"/>
  <c r="A66" i="30"/>
  <c r="A67" i="30"/>
  <c r="A68" i="30"/>
  <c r="A69" i="30"/>
  <c r="A70" i="30"/>
  <c r="A71" i="30"/>
  <c r="A72" i="30"/>
  <c r="A73" i="30"/>
  <c r="A74" i="30"/>
  <c r="A75" i="30"/>
  <c r="A76" i="30"/>
  <c r="A77" i="30"/>
  <c r="A78" i="30"/>
  <c r="G75" i="29"/>
  <c r="G78" i="29"/>
  <c r="F75" i="29"/>
  <c r="F78" i="29"/>
  <c r="G18" i="27"/>
  <c r="E75" i="29"/>
  <c r="E78" i="29"/>
  <c r="F18" i="31"/>
  <c r="G25" i="28"/>
  <c r="G38" i="28"/>
  <c r="D75" i="29"/>
  <c r="D78" i="29"/>
  <c r="C75" i="29"/>
  <c r="C78" i="29"/>
  <c r="E18" i="31"/>
  <c r="F25" i="28"/>
  <c r="F38" i="28"/>
  <c r="G54" i="29"/>
  <c r="Z9" i="32"/>
  <c r="Z10" i="32"/>
  <c r="Z11" i="32"/>
  <c r="Z12" i="32"/>
  <c r="Z13" i="32"/>
  <c r="Z14" i="32"/>
  <c r="Z15" i="32"/>
  <c r="Z16" i="32"/>
  <c r="Z17" i="32"/>
  <c r="Z18" i="32"/>
  <c r="Z19" i="32"/>
  <c r="Z20" i="32"/>
  <c r="Z21" i="32"/>
  <c r="F54" i="29"/>
  <c r="Q9" i="32"/>
  <c r="Q10" i="32"/>
  <c r="Q11" i="32"/>
  <c r="Q12" i="32"/>
  <c r="E54" i="29"/>
  <c r="H9" i="32"/>
  <c r="D54" i="29"/>
  <c r="C54" i="29"/>
  <c r="E8" i="31"/>
  <c r="G29" i="29"/>
  <c r="G32" i="29"/>
  <c r="F29" i="29"/>
  <c r="F32" i="29"/>
  <c r="E29" i="29"/>
  <c r="E32" i="29"/>
  <c r="G41" i="28"/>
  <c r="D29" i="29"/>
  <c r="D32" i="29"/>
  <c r="C29" i="29"/>
  <c r="C32" i="29"/>
  <c r="F41" i="28"/>
  <c r="F54" i="28"/>
  <c r="A10" i="29"/>
  <c r="A11" i="29"/>
  <c r="A12" i="29"/>
  <c r="A19" i="29"/>
  <c r="A20" i="29"/>
  <c r="A21" i="29"/>
  <c r="A22" i="29"/>
  <c r="A23" i="29"/>
  <c r="A24" i="29"/>
  <c r="A25" i="29"/>
  <c r="A26" i="29"/>
  <c r="A27" i="29"/>
  <c r="A28" i="29"/>
  <c r="A29" i="29"/>
  <c r="A30" i="29"/>
  <c r="A31" i="29"/>
  <c r="A32" i="29"/>
  <c r="A43" i="29"/>
  <c r="A44" i="29"/>
  <c r="A45" i="29"/>
  <c r="A46" i="29"/>
  <c r="A47" i="29"/>
  <c r="A48" i="29"/>
  <c r="A49" i="29"/>
  <c r="A50" i="29"/>
  <c r="A51" i="29"/>
  <c r="A52" i="29"/>
  <c r="A53" i="29"/>
  <c r="A54" i="29"/>
  <c r="A65" i="29"/>
  <c r="A66" i="29"/>
  <c r="A67" i="29"/>
  <c r="A68" i="29"/>
  <c r="A69" i="29"/>
  <c r="A70" i="29"/>
  <c r="A71" i="29"/>
  <c r="A72" i="29"/>
  <c r="A73" i="29"/>
  <c r="A74" i="29"/>
  <c r="A75" i="29"/>
  <c r="A76" i="29"/>
  <c r="A77" i="29"/>
  <c r="A78" i="29"/>
  <c r="E53" i="28"/>
  <c r="H53" i="28"/>
  <c r="E52" i="28"/>
  <c r="H52" i="28"/>
  <c r="E51" i="28"/>
  <c r="H51" i="28"/>
  <c r="E50" i="28"/>
  <c r="H50" i="28"/>
  <c r="E49" i="28"/>
  <c r="L49" i="28"/>
  <c r="E48" i="28"/>
  <c r="L48" i="28"/>
  <c r="E47" i="28"/>
  <c r="L47" i="28"/>
  <c r="E46" i="28"/>
  <c r="H46" i="28"/>
  <c r="E45" i="28"/>
  <c r="L45" i="28"/>
  <c r="E44" i="28"/>
  <c r="L44" i="28"/>
  <c r="E43" i="28"/>
  <c r="L43" i="28"/>
  <c r="E42" i="28"/>
  <c r="H42" i="28"/>
  <c r="K41" i="28"/>
  <c r="K54" i="28"/>
  <c r="I41" i="28"/>
  <c r="I54" i="28"/>
  <c r="E41" i="28"/>
  <c r="J37" i="28"/>
  <c r="E37" i="28"/>
  <c r="H37" i="28"/>
  <c r="L36" i="28"/>
  <c r="E36" i="28"/>
  <c r="H36" i="28"/>
  <c r="E35" i="28"/>
  <c r="H35" i="28"/>
  <c r="E34" i="28"/>
  <c r="L34" i="28"/>
  <c r="E33" i="28"/>
  <c r="L33" i="28"/>
  <c r="E32" i="28"/>
  <c r="L32" i="28"/>
  <c r="E31" i="28"/>
  <c r="H31" i="28"/>
  <c r="E30" i="28"/>
  <c r="L30" i="28"/>
  <c r="E29" i="28"/>
  <c r="L29" i="28"/>
  <c r="E28" i="28"/>
  <c r="L28" i="28"/>
  <c r="E27" i="28"/>
  <c r="H27" i="28"/>
  <c r="E26" i="28"/>
  <c r="H26" i="28"/>
  <c r="K25" i="28"/>
  <c r="I25" i="28"/>
  <c r="I38" i="28"/>
  <c r="E25" i="28"/>
  <c r="J21" i="28"/>
  <c r="L21" i="28"/>
  <c r="L20" i="28"/>
  <c r="J20" i="28"/>
  <c r="J19" i="28"/>
  <c r="L19" i="28"/>
  <c r="L18" i="28"/>
  <c r="J17" i="28"/>
  <c r="L17" i="28"/>
  <c r="L16" i="28"/>
  <c r="J15" i="28"/>
  <c r="L15" i="28"/>
  <c r="L14" i="28"/>
  <c r="J13" i="28"/>
  <c r="L13" i="28"/>
  <c r="L12" i="28"/>
  <c r="L11" i="28"/>
  <c r="J11" i="28"/>
  <c r="L10" i="28"/>
  <c r="J10" i="28"/>
  <c r="A10" i="28"/>
  <c r="A11" i="28"/>
  <c r="A12" i="28"/>
  <c r="A13" i="28"/>
  <c r="A14" i="28"/>
  <c r="A15" i="28"/>
  <c r="A16" i="28"/>
  <c r="A17" i="28"/>
  <c r="A18" i="28"/>
  <c r="A19" i="28"/>
  <c r="A20" i="28"/>
  <c r="A21" i="28"/>
  <c r="A22" i="28"/>
  <c r="A25" i="28"/>
  <c r="A26" i="28"/>
  <c r="A27" i="28"/>
  <c r="A28" i="28"/>
  <c r="A29" i="28"/>
  <c r="A30" i="28"/>
  <c r="A31" i="28"/>
  <c r="A32" i="28"/>
  <c r="A33" i="28"/>
  <c r="A34" i="28"/>
  <c r="A35" i="28"/>
  <c r="A36" i="28"/>
  <c r="A37" i="28"/>
  <c r="A38" i="28"/>
  <c r="A41" i="28"/>
  <c r="A42" i="28"/>
  <c r="A43" i="28"/>
  <c r="A44" i="28"/>
  <c r="A45" i="28"/>
  <c r="A46" i="28"/>
  <c r="A47" i="28"/>
  <c r="A48" i="28"/>
  <c r="A49" i="28"/>
  <c r="A50" i="28"/>
  <c r="A51" i="28"/>
  <c r="A52" i="28"/>
  <c r="A53" i="28"/>
  <c r="A54" i="28"/>
  <c r="A11" i="27"/>
  <c r="A12" i="27"/>
  <c r="A13" i="27"/>
  <c r="A14" i="27"/>
  <c r="A15" i="27"/>
  <c r="A18" i="27"/>
  <c r="A19" i="27"/>
  <c r="A20" i="27"/>
  <c r="A2" i="28"/>
  <c r="G29" i="27"/>
  <c r="G29" i="31"/>
  <c r="G31" i="31"/>
  <c r="L52" i="28"/>
  <c r="G11" i="30"/>
  <c r="H29" i="31"/>
  <c r="H31" i="31"/>
  <c r="H29" i="27"/>
  <c r="G9" i="31"/>
  <c r="G9" i="27"/>
  <c r="H11" i="31"/>
  <c r="H9" i="31"/>
  <c r="H9" i="27"/>
  <c r="F9" i="31"/>
  <c r="F9" i="27"/>
  <c r="E9" i="27"/>
  <c r="L37" i="28"/>
  <c r="J51" i="28"/>
  <c r="L51" i="28"/>
  <c r="J25" i="28"/>
  <c r="J36" i="28"/>
  <c r="L25" i="28"/>
  <c r="F78" i="30"/>
  <c r="L27" i="28"/>
  <c r="H33" i="28"/>
  <c r="J35" i="28"/>
  <c r="H43" i="28"/>
  <c r="H45" i="28"/>
  <c r="H47" i="28"/>
  <c r="H48" i="28"/>
  <c r="H49" i="28"/>
  <c r="J50" i="28"/>
  <c r="G9" i="30"/>
  <c r="G78" i="30"/>
  <c r="J26" i="28"/>
  <c r="J47" i="28"/>
  <c r="J48" i="28"/>
  <c r="J49" i="28"/>
  <c r="L50" i="28"/>
  <c r="J53" i="28"/>
  <c r="A12" i="31"/>
  <c r="A13" i="31"/>
  <c r="A14" i="31"/>
  <c r="A15" i="31"/>
  <c r="A18" i="31"/>
  <c r="A19" i="31"/>
  <c r="A20" i="31"/>
  <c r="A21" i="31"/>
  <c r="L26" i="28"/>
  <c r="H32" i="28"/>
  <c r="H34" i="28"/>
  <c r="H44" i="28"/>
  <c r="J46" i="28"/>
  <c r="J52" i="28"/>
  <c r="L53" i="28"/>
  <c r="L41" i="28"/>
  <c r="Q13" i="32"/>
  <c r="W13" i="32"/>
  <c r="F28" i="27"/>
  <c r="E28" i="27"/>
  <c r="H8" i="31"/>
  <c r="H8" i="27"/>
  <c r="G9" i="29"/>
  <c r="K9" i="28"/>
  <c r="H28" i="28"/>
  <c r="H29" i="28"/>
  <c r="H30" i="28"/>
  <c r="J31" i="28"/>
  <c r="J32" i="28"/>
  <c r="J33" i="28"/>
  <c r="J34" i="28"/>
  <c r="L35" i="28"/>
  <c r="J41" i="28"/>
  <c r="J42" i="28"/>
  <c r="J43" i="28"/>
  <c r="J44" i="28"/>
  <c r="J45" i="28"/>
  <c r="L46" i="28"/>
  <c r="J27" i="28"/>
  <c r="J28" i="28"/>
  <c r="J29" i="28"/>
  <c r="J30" i="28"/>
  <c r="L31" i="28"/>
  <c r="L42" i="28"/>
  <c r="A21" i="27"/>
  <c r="A22" i="27"/>
  <c r="A23" i="27"/>
  <c r="A24" i="27"/>
  <c r="A25" i="27"/>
  <c r="A28" i="27"/>
  <c r="A29" i="27"/>
  <c r="A30" i="27"/>
  <c r="A31" i="27"/>
  <c r="A32" i="27"/>
  <c r="A33" i="27"/>
  <c r="A34" i="27"/>
  <c r="A35" i="27"/>
  <c r="F10" i="30"/>
  <c r="G9" i="28"/>
  <c r="H9" i="28"/>
  <c r="F8" i="27"/>
  <c r="E9" i="29"/>
  <c r="F8" i="31"/>
  <c r="F9" i="28"/>
  <c r="F9" i="30"/>
  <c r="F11" i="30"/>
  <c r="G10" i="29"/>
  <c r="H18" i="31"/>
  <c r="H18" i="27"/>
  <c r="I9" i="28"/>
  <c r="J9" i="28"/>
  <c r="G8" i="27"/>
  <c r="H28" i="31"/>
  <c r="H28" i="27"/>
  <c r="G11" i="29"/>
  <c r="E28" i="31"/>
  <c r="F11" i="29"/>
  <c r="G28" i="31"/>
  <c r="G28" i="27"/>
  <c r="F9" i="29"/>
  <c r="G8" i="31"/>
  <c r="J12" i="28"/>
  <c r="J14" i="28"/>
  <c r="J16" i="28"/>
  <c r="J18" i="28"/>
  <c r="G18" i="31"/>
  <c r="F10" i="29"/>
  <c r="K38" i="28"/>
  <c r="G10" i="30"/>
  <c r="G12" i="30"/>
  <c r="H19" i="27"/>
  <c r="H19" i="31"/>
  <c r="H21" i="31"/>
  <c r="G19" i="27"/>
  <c r="G19" i="31"/>
  <c r="G21" i="31"/>
  <c r="E8" i="27"/>
  <c r="F12" i="30"/>
  <c r="A22" i="31"/>
  <c r="A23" i="31"/>
  <c r="A24" i="31"/>
  <c r="A25" i="31"/>
  <c r="A28" i="31"/>
  <c r="A29" i="31"/>
  <c r="A30" i="31"/>
  <c r="A31" i="31"/>
  <c r="A32" i="31"/>
  <c r="A33" i="31"/>
  <c r="A34" i="31"/>
  <c r="A35" i="31"/>
  <c r="I22" i="28"/>
  <c r="W14" i="32"/>
  <c r="Q14" i="32"/>
  <c r="Q15" i="32"/>
  <c r="L54" i="28"/>
  <c r="H30" i="27"/>
  <c r="H31" i="27"/>
  <c r="F38" i="32"/>
  <c r="E20" i="31"/>
  <c r="L38" i="28"/>
  <c r="H20" i="27"/>
  <c r="H21" i="27"/>
  <c r="J38" i="28"/>
  <c r="G20" i="27"/>
  <c r="G21" i="27"/>
  <c r="G12" i="29"/>
  <c r="J54" i="28"/>
  <c r="G30" i="27"/>
  <c r="G31" i="27"/>
  <c r="K22" i="28"/>
  <c r="L9" i="28"/>
  <c r="F12" i="29"/>
  <c r="J22" i="28"/>
  <c r="G10" i="27"/>
  <c r="G11" i="27"/>
  <c r="Q16" i="32"/>
  <c r="W15" i="32"/>
  <c r="L22" i="28"/>
  <c r="H10" i="27"/>
  <c r="H11" i="27"/>
  <c r="Q17" i="32"/>
  <c r="W16" i="32"/>
  <c r="Q18" i="32"/>
  <c r="W17" i="32"/>
  <c r="E56" i="26"/>
  <c r="I18" i="26"/>
  <c r="B54" i="26"/>
  <c r="G39" i="26"/>
  <c r="D39" i="26"/>
  <c r="E35" i="26"/>
  <c r="F35" i="26"/>
  <c r="H35" i="26"/>
  <c r="E24" i="26"/>
  <c r="F24" i="26"/>
  <c r="H24" i="26"/>
  <c r="Q19" i="32"/>
  <c r="W18" i="32"/>
  <c r="E30" i="26"/>
  <c r="F30" i="26"/>
  <c r="H30" i="26"/>
  <c r="E19" i="26"/>
  <c r="F19" i="26"/>
  <c r="H19" i="26"/>
  <c r="E18" i="26"/>
  <c r="E34" i="26"/>
  <c r="F34" i="26"/>
  <c r="H34" i="26"/>
  <c r="E28" i="26"/>
  <c r="F28" i="26"/>
  <c r="H28" i="26"/>
  <c r="E26" i="26"/>
  <c r="F26" i="26"/>
  <c r="H26" i="26"/>
  <c r="Q20" i="32"/>
  <c r="W19" i="32"/>
  <c r="E207" i="25"/>
  <c r="E177" i="25"/>
  <c r="A181" i="25"/>
  <c r="A182" i="25"/>
  <c r="A183" i="25"/>
  <c r="A184" i="25"/>
  <c r="A185" i="25"/>
  <c r="A186" i="25"/>
  <c r="A187" i="25"/>
  <c r="A188" i="25"/>
  <c r="A189" i="25"/>
  <c r="A190" i="25"/>
  <c r="A191" i="25"/>
  <c r="A192" i="25"/>
  <c r="A193" i="25"/>
  <c r="A194" i="25"/>
  <c r="A200" i="25"/>
  <c r="H194" i="25"/>
  <c r="E69" i="25" s="1"/>
  <c r="J69" i="25" s="1"/>
  <c r="G194" i="25"/>
  <c r="E194" i="25"/>
  <c r="D73" i="1" s="1"/>
  <c r="I73" i="1" s="1"/>
  <c r="P22" i="32"/>
  <c r="U22" i="32"/>
  <c r="W20" i="32"/>
  <c r="L207" i="25"/>
  <c r="E59" i="25"/>
  <c r="D194" i="25"/>
  <c r="D65" i="1" s="1"/>
  <c r="W21" i="32"/>
  <c r="G10" i="31"/>
  <c r="G11" i="31"/>
  <c r="Q21" i="32"/>
  <c r="F51" i="22"/>
  <c r="G52" i="22"/>
  <c r="J52" i="22"/>
  <c r="I43" i="22"/>
  <c r="H43" i="22"/>
  <c r="G43" i="22"/>
  <c r="F43" i="22"/>
  <c r="E43" i="22"/>
  <c r="D43" i="22"/>
  <c r="C43" i="22"/>
  <c r="D40" i="22"/>
  <c r="E40" i="22"/>
  <c r="F40" i="22"/>
  <c r="G40" i="22"/>
  <c r="H40" i="22"/>
  <c r="I40" i="22"/>
  <c r="F36" i="22"/>
  <c r="F31" i="22"/>
  <c r="H55" i="22"/>
  <c r="F70" i="22"/>
  <c r="I71" i="22"/>
  <c r="J51" i="22"/>
  <c r="F68" i="22"/>
  <c r="I69" i="22"/>
  <c r="F63" i="22"/>
  <c r="F71" i="22"/>
  <c r="F56" i="22"/>
  <c r="F60" i="22"/>
  <c r="F64" i="22"/>
  <c r="F57" i="22"/>
  <c r="F61" i="22"/>
  <c r="F65" i="22"/>
  <c r="F69" i="22"/>
  <c r="F59" i="22"/>
  <c r="F67" i="22"/>
  <c r="F52" i="22"/>
  <c r="G53" i="22"/>
  <c r="J53" i="22"/>
  <c r="F53" i="22"/>
  <c r="G54" i="22"/>
  <c r="J54" i="22"/>
  <c r="F54" i="22"/>
  <c r="F55" i="22"/>
  <c r="F58" i="22"/>
  <c r="F62" i="22"/>
  <c r="F66" i="22"/>
  <c r="G71" i="22"/>
  <c r="J71" i="22"/>
  <c r="G69" i="22"/>
  <c r="J69" i="22"/>
  <c r="I68" i="22"/>
  <c r="G68" i="22"/>
  <c r="G57" i="22"/>
  <c r="I57" i="22"/>
  <c r="I67" i="22"/>
  <c r="G67" i="22"/>
  <c r="I58" i="22"/>
  <c r="G58" i="22"/>
  <c r="G63" i="22"/>
  <c r="I63" i="22"/>
  <c r="I70" i="22"/>
  <c r="G70" i="22"/>
  <c r="G65" i="22"/>
  <c r="I65" i="22"/>
  <c r="I64" i="22"/>
  <c r="G64" i="22"/>
  <c r="I56" i="22"/>
  <c r="G56" i="22"/>
  <c r="I62" i="22"/>
  <c r="G62" i="22"/>
  <c r="I55" i="22"/>
  <c r="G55" i="22"/>
  <c r="I60" i="22"/>
  <c r="G60" i="22"/>
  <c r="G59" i="22"/>
  <c r="I59" i="22"/>
  <c r="I66" i="22"/>
  <c r="G66" i="22"/>
  <c r="G61" i="22"/>
  <c r="I61" i="22"/>
  <c r="J55" i="22"/>
  <c r="J56" i="22"/>
  <c r="J67" i="22"/>
  <c r="J68" i="22"/>
  <c r="J66" i="22"/>
  <c r="J60" i="22"/>
  <c r="J62" i="22"/>
  <c r="J64" i="22"/>
  <c r="J70" i="22"/>
  <c r="J58" i="22"/>
  <c r="J61" i="22"/>
  <c r="J65" i="22"/>
  <c r="J57" i="22"/>
  <c r="J59" i="22"/>
  <c r="J63" i="22"/>
  <c r="F14" i="22"/>
  <c r="C43" i="5"/>
  <c r="E149" i="25"/>
  <c r="E148" i="25"/>
  <c r="E147" i="25"/>
  <c r="E146" i="25"/>
  <c r="H162" i="25"/>
  <c r="G162" i="25"/>
  <c r="E163" i="25"/>
  <c r="E162" i="25"/>
  <c r="E161" i="25"/>
  <c r="A146" i="25"/>
  <c r="A147" i="25"/>
  <c r="A148" i="25"/>
  <c r="A149" i="25"/>
  <c r="E98" i="25"/>
  <c r="A87" i="25"/>
  <c r="A88" i="25"/>
  <c r="A89" i="25"/>
  <c r="A90" i="25"/>
  <c r="E92" i="25"/>
  <c r="E42" i="25"/>
  <c r="E38" i="25"/>
  <c r="J38" i="25"/>
  <c r="E34" i="25"/>
  <c r="E30" i="25"/>
  <c r="J30" i="25"/>
  <c r="D91" i="25"/>
  <c r="D90" i="25"/>
  <c r="D30" i="25"/>
  <c r="E150" i="25"/>
  <c r="H149" i="25"/>
  <c r="H148" i="25"/>
  <c r="H146" i="25"/>
  <c r="G61" i="25"/>
  <c r="A31" i="25"/>
  <c r="A32" i="25"/>
  <c r="J46" i="25"/>
  <c r="A91" i="25"/>
  <c r="A92" i="25"/>
  <c r="A93" i="25"/>
  <c r="A95" i="25"/>
  <c r="A96" i="25"/>
  <c r="A97" i="25"/>
  <c r="A98" i="25"/>
  <c r="A99" i="25"/>
  <c r="E164" i="25"/>
  <c r="E50" i="25"/>
  <c r="E46" i="25"/>
  <c r="A33" i="25"/>
  <c r="A34" i="25"/>
  <c r="A150" i="25"/>
  <c r="A153" i="25"/>
  <c r="A154" i="25"/>
  <c r="A155" i="25"/>
  <c r="A156" i="25"/>
  <c r="A157" i="25"/>
  <c r="A159" i="25"/>
  <c r="A160" i="25"/>
  <c r="A161" i="25"/>
  <c r="A162" i="25"/>
  <c r="A163" i="25"/>
  <c r="A101" i="25"/>
  <c r="A102" i="25"/>
  <c r="A103" i="25"/>
  <c r="A104" i="25"/>
  <c r="A105" i="25"/>
  <c r="A106" i="25"/>
  <c r="A107" i="25"/>
  <c r="A108" i="25"/>
  <c r="A109" i="25"/>
  <c r="A110" i="25"/>
  <c r="A35" i="25"/>
  <c r="A37" i="25"/>
  <c r="A38" i="25"/>
  <c r="I86" i="6"/>
  <c r="G57" i="24"/>
  <c r="G56" i="24"/>
  <c r="G7" i="24"/>
  <c r="G58" i="24"/>
  <c r="G5" i="25"/>
  <c r="G4" i="25"/>
  <c r="G6" i="25"/>
  <c r="A112" i="25"/>
  <c r="A113" i="25"/>
  <c r="C117" i="25"/>
  <c r="H147" i="25"/>
  <c r="H150" i="25"/>
  <c r="J150" i="25"/>
  <c r="J154" i="25"/>
  <c r="D46" i="25"/>
  <c r="A39" i="25"/>
  <c r="A40" i="25"/>
  <c r="J41" i="21"/>
  <c r="J27" i="21" s="1"/>
  <c r="K27" i="21" s="1"/>
  <c r="K85" i="6"/>
  <c r="G67" i="6"/>
  <c r="D16" i="1"/>
  <c r="F67" i="6"/>
  <c r="I226" i="1"/>
  <c r="E67" i="6"/>
  <c r="I225" i="1"/>
  <c r="D67" i="6"/>
  <c r="I222" i="1"/>
  <c r="C67" i="6"/>
  <c r="I219" i="1"/>
  <c r="A55" i="6"/>
  <c r="A56" i="6"/>
  <c r="A57" i="6"/>
  <c r="A58" i="6"/>
  <c r="A59" i="6"/>
  <c r="A60" i="6"/>
  <c r="A61" i="6"/>
  <c r="A62" i="6"/>
  <c r="A63" i="6"/>
  <c r="A64" i="6"/>
  <c r="A65" i="6"/>
  <c r="A66" i="6"/>
  <c r="A67" i="6"/>
  <c r="A68" i="6"/>
  <c r="A69" i="6"/>
  <c r="A72" i="6"/>
  <c r="A74" i="6"/>
  <c r="A76" i="6"/>
  <c r="A77" i="6"/>
  <c r="A78" i="6"/>
  <c r="A79" i="6"/>
  <c r="A84" i="6"/>
  <c r="A85" i="6"/>
  <c r="A86" i="6"/>
  <c r="A87" i="6"/>
  <c r="F53" i="6"/>
  <c r="F30" i="6"/>
  <c r="G30" i="6"/>
  <c r="H30" i="6"/>
  <c r="I30" i="6"/>
  <c r="J30" i="6"/>
  <c r="H9" i="6"/>
  <c r="I9" i="6"/>
  <c r="E59" i="21"/>
  <c r="B57" i="21"/>
  <c r="G39" i="21"/>
  <c r="D39" i="21"/>
  <c r="E37" i="21"/>
  <c r="H37" i="21"/>
  <c r="H36" i="21"/>
  <c r="H35" i="21"/>
  <c r="H34" i="21"/>
  <c r="H33" i="21"/>
  <c r="H32" i="21"/>
  <c r="H31" i="21"/>
  <c r="H30" i="21"/>
  <c r="H29" i="21"/>
  <c r="H28" i="21"/>
  <c r="H27" i="21"/>
  <c r="H26" i="21"/>
  <c r="H25" i="21"/>
  <c r="H24" i="21"/>
  <c r="E24" i="21"/>
  <c r="H23" i="21"/>
  <c r="H22" i="21"/>
  <c r="E22" i="21"/>
  <c r="H21" i="21"/>
  <c r="H20" i="21"/>
  <c r="H19" i="21"/>
  <c r="H18" i="21"/>
  <c r="E32" i="21"/>
  <c r="E30" i="21"/>
  <c r="E20" i="21"/>
  <c r="E28" i="21"/>
  <c r="E36" i="21"/>
  <c r="E18" i="21"/>
  <c r="E26" i="21"/>
  <c r="E34" i="21"/>
  <c r="A114" i="25"/>
  <c r="A115" i="25"/>
  <c r="A116" i="25"/>
  <c r="A117" i="25"/>
  <c r="A118" i="25"/>
  <c r="A119" i="25"/>
  <c r="A120" i="25"/>
  <c r="A121" i="25"/>
  <c r="A122" i="25"/>
  <c r="A123" i="25"/>
  <c r="A124" i="25"/>
  <c r="A125" i="25"/>
  <c r="H33" i="25"/>
  <c r="A41" i="25"/>
  <c r="A42" i="25"/>
  <c r="D48" i="25"/>
  <c r="H39" i="21"/>
  <c r="E19" i="21"/>
  <c r="E21" i="21"/>
  <c r="E23" i="21"/>
  <c r="E25" i="21"/>
  <c r="E27" i="21"/>
  <c r="E29" i="21"/>
  <c r="E31" i="21"/>
  <c r="E33" i="21"/>
  <c r="E35" i="21"/>
  <c r="F39" i="21"/>
  <c r="A127" i="25"/>
  <c r="A128" i="25"/>
  <c r="A130" i="25"/>
  <c r="H41" i="25"/>
  <c r="A43" i="25"/>
  <c r="A45" i="25"/>
  <c r="A46" i="25"/>
  <c r="A47" i="25"/>
  <c r="A48" i="25"/>
  <c r="A49" i="25"/>
  <c r="A50" i="25"/>
  <c r="A51" i="25"/>
  <c r="A53" i="25"/>
  <c r="A54" i="25"/>
  <c r="A55" i="25"/>
  <c r="A56" i="25"/>
  <c r="A57" i="25"/>
  <c r="A58" i="25"/>
  <c r="A60" i="25"/>
  <c r="A61" i="25"/>
  <c r="A62" i="25"/>
  <c r="A63" i="25"/>
  <c r="A65" i="25"/>
  <c r="A67" i="25"/>
  <c r="A68" i="25"/>
  <c r="A69" i="25"/>
  <c r="A70" i="25"/>
  <c r="A71" i="25"/>
  <c r="A73" i="25"/>
  <c r="D50" i="25"/>
  <c r="E39" i="21"/>
  <c r="H87" i="25"/>
  <c r="H96" i="25"/>
  <c r="J65" i="25"/>
  <c r="H97" i="25"/>
  <c r="H88" i="25"/>
  <c r="I79" i="1"/>
  <c r="H89" i="25"/>
  <c r="H103" i="25"/>
  <c r="I16" i="17"/>
  <c r="H13" i="17"/>
  <c r="G13" i="17"/>
  <c r="F13" i="17"/>
  <c r="E13" i="17"/>
  <c r="D13" i="17"/>
  <c r="I13" i="17"/>
  <c r="H104" i="25"/>
  <c r="H90" i="25"/>
  <c r="A4" i="22"/>
  <c r="A41" i="22"/>
  <c r="A42" i="22"/>
  <c r="A43" i="22"/>
  <c r="A46" i="22"/>
  <c r="A47" i="22"/>
  <c r="A48" i="22"/>
  <c r="A49" i="22"/>
  <c r="A50" i="22"/>
  <c r="A51" i="22"/>
  <c r="A52" i="22"/>
  <c r="A53" i="22"/>
  <c r="A54" i="22"/>
  <c r="A55" i="22"/>
  <c r="A56" i="22"/>
  <c r="A57" i="22"/>
  <c r="A58" i="22"/>
  <c r="A59" i="22"/>
  <c r="A60" i="22"/>
  <c r="A61" i="22"/>
  <c r="A62" i="22"/>
  <c r="A63" i="22"/>
  <c r="A64" i="22"/>
  <c r="A65" i="22"/>
  <c r="A66" i="22"/>
  <c r="A67" i="22"/>
  <c r="A68" i="22"/>
  <c r="A69" i="22"/>
  <c r="A70" i="22"/>
  <c r="A71" i="22"/>
  <c r="A72" i="22"/>
  <c r="A73" i="22"/>
  <c r="A74" i="22"/>
  <c r="A75" i="22"/>
  <c r="A76" i="22"/>
  <c r="A77" i="22"/>
  <c r="A78" i="22"/>
  <c r="A15" i="22"/>
  <c r="A16" i="22"/>
  <c r="A17" i="22"/>
  <c r="A18" i="22"/>
  <c r="A19" i="22"/>
  <c r="A20" i="22"/>
  <c r="A23" i="22"/>
  <c r="A24" i="22"/>
  <c r="A25" i="22"/>
  <c r="A26" i="22"/>
  <c r="A27" i="22"/>
  <c r="A28" i="22"/>
  <c r="A29" i="22"/>
  <c r="A31" i="22"/>
  <c r="A33" i="22"/>
  <c r="A34" i="22"/>
  <c r="A35" i="22"/>
  <c r="D59" i="5"/>
  <c r="I59" i="5"/>
  <c r="D92" i="1"/>
  <c r="J59" i="25"/>
  <c r="H91" i="25"/>
  <c r="I92" i="1"/>
  <c r="G7" i="2"/>
  <c r="G57" i="2"/>
  <c r="G56" i="2"/>
  <c r="G55" i="2"/>
  <c r="J24" i="6"/>
  <c r="D129" i="1"/>
  <c r="I129" i="1"/>
  <c r="E19" i="16"/>
  <c r="E23" i="16"/>
  <c r="J12" i="16"/>
  <c r="E15" i="16"/>
  <c r="J14" i="16"/>
  <c r="J13" i="16"/>
  <c r="A9" i="16"/>
  <c r="A12" i="16"/>
  <c r="A13" i="16"/>
  <c r="A14" i="16"/>
  <c r="A15" i="16"/>
  <c r="A16" i="16"/>
  <c r="A18" i="16"/>
  <c r="A19" i="16"/>
  <c r="D87" i="1"/>
  <c r="C3" i="1"/>
  <c r="C3" i="17"/>
  <c r="D125" i="1"/>
  <c r="E90" i="25"/>
  <c r="J90" i="25"/>
  <c r="S85" i="2"/>
  <c r="P86" i="2"/>
  <c r="B3" i="13"/>
  <c r="G3" i="6"/>
  <c r="G48" i="6"/>
  <c r="G3" i="5"/>
  <c r="F5" i="16"/>
  <c r="E7" i="21"/>
  <c r="D14" i="1"/>
  <c r="I220" i="1"/>
  <c r="I44" i="5"/>
  <c r="D91" i="1"/>
  <c r="D45" i="6"/>
  <c r="D140" i="1"/>
  <c r="I140" i="1"/>
  <c r="E24" i="6"/>
  <c r="D121" i="1"/>
  <c r="D24" i="6"/>
  <c r="D120" i="1"/>
  <c r="K45" i="6"/>
  <c r="D160" i="1"/>
  <c r="L24" i="6"/>
  <c r="D132" i="1"/>
  <c r="J45" i="6"/>
  <c r="D151" i="1"/>
  <c r="E109" i="25"/>
  <c r="H45" i="6"/>
  <c r="D149" i="1"/>
  <c r="E107" i="25"/>
  <c r="F45" i="6"/>
  <c r="D146" i="1"/>
  <c r="E104" i="25"/>
  <c r="J104" i="25"/>
  <c r="G24" i="6"/>
  <c r="D123" i="1"/>
  <c r="E88" i="25"/>
  <c r="J88" i="25"/>
  <c r="J24" i="5"/>
  <c r="D74" i="1" s="1"/>
  <c r="F129" i="1"/>
  <c r="G209" i="1"/>
  <c r="I24" i="5"/>
  <c r="D72" i="1"/>
  <c r="E39" i="25" s="1"/>
  <c r="J39" i="25" s="1"/>
  <c r="D44" i="5"/>
  <c r="D95" i="1"/>
  <c r="C44" i="5"/>
  <c r="D94" i="1"/>
  <c r="H24" i="5"/>
  <c r="E70" i="25" s="1"/>
  <c r="G24" i="5"/>
  <c r="D102" i="1"/>
  <c r="D104" i="1" s="1"/>
  <c r="F24" i="5"/>
  <c r="D98" i="1" s="1"/>
  <c r="E24" i="5"/>
  <c r="D93" i="1"/>
  <c r="E60" i="25" s="1"/>
  <c r="J60" i="25" s="1"/>
  <c r="I93" i="1"/>
  <c r="D24" i="5"/>
  <c r="D66" i="1"/>
  <c r="E33" i="25" s="1"/>
  <c r="J33" i="25" s="1"/>
  <c r="C24" i="5"/>
  <c r="D64" i="1"/>
  <c r="I186" i="1"/>
  <c r="I189" i="1" s="1"/>
  <c r="D56" i="1"/>
  <c r="D113" i="1"/>
  <c r="D179" i="1"/>
  <c r="D245" i="1"/>
  <c r="C154" i="1"/>
  <c r="F120" i="1"/>
  <c r="F121" i="1"/>
  <c r="K24" i="6"/>
  <c r="D131" i="1"/>
  <c r="D133" i="1"/>
  <c r="I131" i="1"/>
  <c r="L45" i="6"/>
  <c r="D161" i="1"/>
  <c r="E119" i="25"/>
  <c r="I45" i="6"/>
  <c r="D150" i="1"/>
  <c r="E108" i="25"/>
  <c r="G45" i="6"/>
  <c r="E106" i="25"/>
  <c r="D148" i="1"/>
  <c r="C45" i="6"/>
  <c r="E97" i="25" s="1"/>
  <c r="M24" i="6"/>
  <c r="H24" i="6"/>
  <c r="D124" i="1"/>
  <c r="E89" i="25"/>
  <c r="J89" i="25"/>
  <c r="E45" i="6"/>
  <c r="D145" i="1"/>
  <c r="I24" i="6"/>
  <c r="D126" i="1"/>
  <c r="C24" i="6"/>
  <c r="D119" i="1"/>
  <c r="F24" i="6"/>
  <c r="E87" i="25"/>
  <c r="J87" i="25"/>
  <c r="D122" i="1"/>
  <c r="D199" i="1"/>
  <c r="A187" i="1"/>
  <c r="A188" i="1"/>
  <c r="A189" i="1"/>
  <c r="A191" i="1"/>
  <c r="A193" i="1"/>
  <c r="A195" i="1"/>
  <c r="A120" i="1"/>
  <c r="A121" i="1"/>
  <c r="A122" i="1"/>
  <c r="A14" i="1"/>
  <c r="A15" i="1"/>
  <c r="A16" i="1"/>
  <c r="A17" i="1"/>
  <c r="A18" i="1"/>
  <c r="A19" i="1"/>
  <c r="A21" i="1"/>
  <c r="A23" i="1"/>
  <c r="A25" i="1"/>
  <c r="A64" i="1"/>
  <c r="F94" i="1"/>
  <c r="F93" i="1"/>
  <c r="D213" i="1"/>
  <c r="E210" i="1"/>
  <c r="I211" i="1"/>
  <c r="G198" i="1"/>
  <c r="G197" i="1"/>
  <c r="G195" i="1"/>
  <c r="D83" i="1"/>
  <c r="D79" i="1"/>
  <c r="G73" i="1"/>
  <c r="K111" i="1"/>
  <c r="K177" i="1"/>
  <c r="K243" i="1"/>
  <c r="K54" i="1"/>
  <c r="J162" i="25"/>
  <c r="E54" i="25"/>
  <c r="E58" i="25"/>
  <c r="A123" i="1"/>
  <c r="D87" i="25"/>
  <c r="A65" i="1"/>
  <c r="A66" i="1"/>
  <c r="D31" i="25"/>
  <c r="A196" i="1"/>
  <c r="D146" i="25"/>
  <c r="I95" i="1"/>
  <c r="E62" i="25"/>
  <c r="J62" i="25"/>
  <c r="I94" i="1"/>
  <c r="E61" i="25"/>
  <c r="D127" i="1"/>
  <c r="E91" i="25"/>
  <c r="J91" i="25"/>
  <c r="I227" i="1"/>
  <c r="D15" i="1"/>
  <c r="D19" i="1"/>
  <c r="J15" i="16"/>
  <c r="E20" i="16"/>
  <c r="A20" i="16"/>
  <c r="B23" i="16"/>
  <c r="D33" i="25"/>
  <c r="A67" i="1"/>
  <c r="A197" i="1"/>
  <c r="D147" i="25"/>
  <c r="A124" i="1"/>
  <c r="D88" i="25"/>
  <c r="J61" i="25"/>
  <c r="A21" i="16"/>
  <c r="A22" i="16"/>
  <c r="A23" i="16"/>
  <c r="A198" i="1"/>
  <c r="D148" i="25"/>
  <c r="A68" i="1"/>
  <c r="A70" i="1"/>
  <c r="A71" i="1"/>
  <c r="D34" i="25"/>
  <c r="A126" i="1"/>
  <c r="A128" i="1"/>
  <c r="D89" i="25"/>
  <c r="A24" i="16"/>
  <c r="A25" i="16"/>
  <c r="A26" i="16"/>
  <c r="A27" i="16"/>
  <c r="B29" i="16"/>
  <c r="D92" i="25"/>
  <c r="A129" i="1"/>
  <c r="A130" i="1"/>
  <c r="A131" i="1"/>
  <c r="A132" i="1"/>
  <c r="A133" i="1"/>
  <c r="A134" i="1"/>
  <c r="A136" i="1"/>
  <c r="A137" i="1"/>
  <c r="A138" i="1"/>
  <c r="D38" i="25"/>
  <c r="C79" i="1"/>
  <c r="A72" i="1"/>
  <c r="A199" i="1"/>
  <c r="A201" i="1"/>
  <c r="A202" i="1"/>
  <c r="D149" i="25"/>
  <c r="B28" i="16"/>
  <c r="B30" i="16"/>
  <c r="A28" i="16"/>
  <c r="A29" i="16"/>
  <c r="A30" i="16"/>
  <c r="A31" i="16"/>
  <c r="A33" i="16"/>
  <c r="A35" i="16"/>
  <c r="A36" i="16"/>
  <c r="A37" i="16"/>
  <c r="A38" i="16"/>
  <c r="A39" i="16"/>
  <c r="A40" i="16"/>
  <c r="A139" i="1"/>
  <c r="D97" i="25"/>
  <c r="A203" i="1"/>
  <c r="D153" i="25"/>
  <c r="A73" i="1"/>
  <c r="D39" i="25"/>
  <c r="B31" i="16"/>
  <c r="A204" i="1"/>
  <c r="D154" i="25"/>
  <c r="A74" i="1"/>
  <c r="C81" i="1"/>
  <c r="A140" i="1"/>
  <c r="A141" i="1"/>
  <c r="A143" i="1"/>
  <c r="A144" i="1"/>
  <c r="A145" i="1"/>
  <c r="D98" i="25"/>
  <c r="A146" i="1"/>
  <c r="D103" i="25"/>
  <c r="A205" i="1"/>
  <c r="A207" i="1"/>
  <c r="A208" i="1"/>
  <c r="A209" i="1"/>
  <c r="A210" i="1"/>
  <c r="D155" i="25"/>
  <c r="A75" i="1"/>
  <c r="D41" i="25"/>
  <c r="G89" i="1"/>
  <c r="G90" i="1" s="1"/>
  <c r="B81" i="22"/>
  <c r="D161" i="25"/>
  <c r="A211" i="1"/>
  <c r="A76" i="1"/>
  <c r="A78" i="1"/>
  <c r="A79" i="1"/>
  <c r="A80" i="1"/>
  <c r="A81" i="1"/>
  <c r="A82" i="1"/>
  <c r="A83" i="1"/>
  <c r="A84" i="1"/>
  <c r="A86" i="1"/>
  <c r="A87" i="1"/>
  <c r="D42" i="25"/>
  <c r="C83" i="1"/>
  <c r="A147" i="1"/>
  <c r="A148" i="1"/>
  <c r="D104" i="25"/>
  <c r="A149" i="1"/>
  <c r="D106" i="25"/>
  <c r="A88" i="1"/>
  <c r="D54" i="25"/>
  <c r="A212" i="1"/>
  <c r="D162" i="25"/>
  <c r="A89" i="1"/>
  <c r="D55" i="25"/>
  <c r="A213" i="1"/>
  <c r="A215" i="1"/>
  <c r="A217" i="1"/>
  <c r="A218" i="1"/>
  <c r="A219" i="1"/>
  <c r="A220" i="1"/>
  <c r="A222" i="1"/>
  <c r="D163" i="25"/>
  <c r="A150" i="1"/>
  <c r="D107" i="25"/>
  <c r="C14" i="1"/>
  <c r="A224" i="1"/>
  <c r="A225" i="1"/>
  <c r="A226" i="1"/>
  <c r="A227" i="1"/>
  <c r="C15" i="1"/>
  <c r="A151" i="1"/>
  <c r="D108" i="25"/>
  <c r="A90" i="1"/>
  <c r="D56" i="25"/>
  <c r="A152" i="1"/>
  <c r="A154" i="1"/>
  <c r="A155" i="1"/>
  <c r="D109" i="25"/>
  <c r="A91" i="1"/>
  <c r="D57" i="25"/>
  <c r="A93" i="1"/>
  <c r="D58" i="25"/>
  <c r="D113" i="25"/>
  <c r="A156" i="1"/>
  <c r="B159" i="1"/>
  <c r="A157" i="1"/>
  <c r="D114" i="25"/>
  <c r="A94" i="1"/>
  <c r="D60" i="25"/>
  <c r="A95" i="1"/>
  <c r="D61" i="25"/>
  <c r="A158" i="1"/>
  <c r="A159" i="1"/>
  <c r="A160" i="1"/>
  <c r="D115" i="25"/>
  <c r="A161" i="1"/>
  <c r="D118" i="25"/>
  <c r="A96" i="1"/>
  <c r="A98" i="1"/>
  <c r="A100" i="1"/>
  <c r="A101" i="1"/>
  <c r="A102" i="1"/>
  <c r="A103" i="1"/>
  <c r="D62" i="25"/>
  <c r="A104" i="1"/>
  <c r="A106" i="1"/>
  <c r="D70" i="25"/>
  <c r="A162" i="1"/>
  <c r="D119" i="25"/>
  <c r="A163" i="1"/>
  <c r="A164" i="1"/>
  <c r="A165" i="1"/>
  <c r="A166" i="1"/>
  <c r="A167" i="1"/>
  <c r="A169" i="1"/>
  <c r="A170" i="1"/>
  <c r="A172" i="1"/>
  <c r="D120" i="25"/>
  <c r="D23" i="1"/>
  <c r="I23" i="1"/>
  <c r="M45" i="6"/>
  <c r="D162" i="1"/>
  <c r="E96" i="25"/>
  <c r="E20" i="26"/>
  <c r="F20" i="26"/>
  <c r="H20" i="26"/>
  <c r="E32" i="26"/>
  <c r="F32" i="26"/>
  <c r="H32" i="26"/>
  <c r="E21" i="26"/>
  <c r="F21" i="26"/>
  <c r="H21" i="26"/>
  <c r="E29" i="26"/>
  <c r="F29" i="26"/>
  <c r="H29" i="26"/>
  <c r="E37" i="26"/>
  <c r="F37" i="26"/>
  <c r="H37" i="26"/>
  <c r="E36" i="26"/>
  <c r="F36" i="26"/>
  <c r="H36" i="26"/>
  <c r="E27" i="26"/>
  <c r="F27" i="26"/>
  <c r="H27" i="26"/>
  <c r="E33" i="26"/>
  <c r="F33" i="26"/>
  <c r="H33" i="26"/>
  <c r="E25" i="26"/>
  <c r="F25" i="26"/>
  <c r="H25" i="26"/>
  <c r="E31" i="26"/>
  <c r="F31" i="26"/>
  <c r="H31" i="26"/>
  <c r="J96" i="25"/>
  <c r="D137" i="1"/>
  <c r="E40" i="25"/>
  <c r="J40" i="25" s="1"/>
  <c r="L48" i="32"/>
  <c r="M48" i="32"/>
  <c r="L50" i="32"/>
  <c r="M50" i="32"/>
  <c r="L43" i="32"/>
  <c r="M43" i="32"/>
  <c r="M45" i="32"/>
  <c r="L45" i="32"/>
  <c r="M49" i="32"/>
  <c r="L49" i="32"/>
  <c r="L46" i="32"/>
  <c r="M46" i="32"/>
  <c r="L52" i="32"/>
  <c r="M52" i="32"/>
  <c r="G43" i="32"/>
  <c r="G54" i="32"/>
  <c r="M53" i="32"/>
  <c r="G45" i="32"/>
  <c r="L44" i="32"/>
  <c r="L51" i="32"/>
  <c r="G52" i="32"/>
  <c r="L47" i="32"/>
  <c r="H42" i="32"/>
  <c r="J42" i="32"/>
  <c r="F54" i="32"/>
  <c r="E30" i="31"/>
  <c r="E31" i="31"/>
  <c r="E35" i="31"/>
  <c r="F19" i="27"/>
  <c r="E19" i="27"/>
  <c r="F19" i="31"/>
  <c r="F21" i="31"/>
  <c r="F25" i="31"/>
  <c r="E10" i="30"/>
  <c r="F29" i="27"/>
  <c r="E29" i="27"/>
  <c r="E11" i="30"/>
  <c r="E12" i="30"/>
  <c r="F29" i="31"/>
  <c r="F18" i="27"/>
  <c r="E18" i="27"/>
  <c r="E10" i="29"/>
  <c r="H25" i="28"/>
  <c r="H38" i="28"/>
  <c r="F20" i="27"/>
  <c r="G11" i="28"/>
  <c r="F10" i="32"/>
  <c r="F12" i="28"/>
  <c r="H41" i="28"/>
  <c r="H54" i="28"/>
  <c r="F30" i="27"/>
  <c r="G54" i="28"/>
  <c r="E11" i="29"/>
  <c r="E12" i="29"/>
  <c r="F28" i="31"/>
  <c r="D159" i="1"/>
  <c r="E117" i="25"/>
  <c r="D164" i="1"/>
  <c r="I191" i="1"/>
  <c r="G64" i="1" s="1"/>
  <c r="E31" i="25"/>
  <c r="D152" i="1"/>
  <c r="E25" i="16"/>
  <c r="E29" i="16"/>
  <c r="E123" i="25"/>
  <c r="D165" i="1"/>
  <c r="E24" i="16"/>
  <c r="E28" i="16"/>
  <c r="E103" i="25"/>
  <c r="D166" i="1"/>
  <c r="E26" i="16"/>
  <c r="E30" i="16"/>
  <c r="E120" i="25"/>
  <c r="E124" i="25"/>
  <c r="E110" i="25"/>
  <c r="J103" i="25"/>
  <c r="E118" i="25"/>
  <c r="E122" i="25"/>
  <c r="D134" i="1"/>
  <c r="D101" i="1"/>
  <c r="E86" i="25"/>
  <c r="F87" i="6"/>
  <c r="I210" i="1"/>
  <c r="G161" i="25"/>
  <c r="G84" i="6"/>
  <c r="K84" i="6"/>
  <c r="E212" i="1"/>
  <c r="F18" i="26"/>
  <c r="E22" i="26"/>
  <c r="F22" i="26"/>
  <c r="H22" i="26"/>
  <c r="E23" i="26"/>
  <c r="F23" i="26"/>
  <c r="H23" i="26"/>
  <c r="J24" i="21"/>
  <c r="K24" i="21"/>
  <c r="J33" i="21"/>
  <c r="K33" i="21" s="1"/>
  <c r="J22" i="21"/>
  <c r="K22" i="21" s="1"/>
  <c r="D103" i="1"/>
  <c r="H43" i="32"/>
  <c r="H44" i="32"/>
  <c r="H45" i="32"/>
  <c r="H46" i="32"/>
  <c r="H47" i="32"/>
  <c r="H48" i="32"/>
  <c r="H49" i="32"/>
  <c r="H50" i="32"/>
  <c r="H51" i="32"/>
  <c r="H52" i="32"/>
  <c r="H53" i="32"/>
  <c r="K42" i="32"/>
  <c r="J54" i="32"/>
  <c r="E20" i="27"/>
  <c r="F21" i="27"/>
  <c r="F13" i="28"/>
  <c r="G12" i="28"/>
  <c r="J10" i="32"/>
  <c r="G10" i="32"/>
  <c r="H11" i="28"/>
  <c r="F11" i="32"/>
  <c r="F31" i="27"/>
  <c r="E30" i="27"/>
  <c r="G14" i="1"/>
  <c r="G15" i="1" s="1"/>
  <c r="G119" i="1"/>
  <c r="G126" i="1" s="1"/>
  <c r="I126" i="1" s="1"/>
  <c r="E93" i="25"/>
  <c r="E68" i="25"/>
  <c r="J86" i="25"/>
  <c r="G86" i="6"/>
  <c r="K86" i="6"/>
  <c r="K87" i="6"/>
  <c r="G163" i="25"/>
  <c r="I212" i="1"/>
  <c r="J163" i="25"/>
  <c r="J161" i="25"/>
  <c r="I213" i="1"/>
  <c r="D156" i="1"/>
  <c r="E114" i="25"/>
  <c r="H18" i="26"/>
  <c r="H39" i="26"/>
  <c r="F39" i="26"/>
  <c r="E39" i="26"/>
  <c r="J25" i="26"/>
  <c r="K25" i="26"/>
  <c r="J24" i="26"/>
  <c r="K24" i="26"/>
  <c r="J33" i="26"/>
  <c r="K33" i="26"/>
  <c r="J23" i="26"/>
  <c r="K23" i="26"/>
  <c r="J36" i="26"/>
  <c r="K36" i="26"/>
  <c r="J37" i="26"/>
  <c r="K37" i="26"/>
  <c r="J29" i="26"/>
  <c r="K29" i="26"/>
  <c r="J27" i="26"/>
  <c r="K27" i="26"/>
  <c r="J22" i="26"/>
  <c r="K22" i="26"/>
  <c r="J20" i="26"/>
  <c r="K20" i="26"/>
  <c r="J26" i="26"/>
  <c r="K26" i="26"/>
  <c r="J35" i="26"/>
  <c r="K35" i="26"/>
  <c r="J32" i="26"/>
  <c r="K32" i="26"/>
  <c r="J19" i="26"/>
  <c r="K19" i="26"/>
  <c r="J18" i="26"/>
  <c r="J34" i="26"/>
  <c r="K34" i="26"/>
  <c r="J28" i="26"/>
  <c r="K28" i="26"/>
  <c r="J31" i="26"/>
  <c r="K31" i="26"/>
  <c r="J30" i="26"/>
  <c r="K30" i="26"/>
  <c r="J21" i="26"/>
  <c r="K21" i="26"/>
  <c r="L42" i="32"/>
  <c r="L54" i="32"/>
  <c r="M42" i="32"/>
  <c r="M54" i="32"/>
  <c r="K54" i="32"/>
  <c r="N42" i="32"/>
  <c r="N43" i="32"/>
  <c r="N44" i="32"/>
  <c r="N45" i="32"/>
  <c r="N46" i="32"/>
  <c r="N47" i="32"/>
  <c r="N48" i="32"/>
  <c r="N49" i="32"/>
  <c r="N50" i="32"/>
  <c r="N51" i="32"/>
  <c r="N52" i="32"/>
  <c r="N53" i="32"/>
  <c r="F30" i="31"/>
  <c r="F31" i="31"/>
  <c r="F35" i="31"/>
  <c r="F25" i="27"/>
  <c r="E21" i="27"/>
  <c r="E25" i="27"/>
  <c r="G11" i="32"/>
  <c r="J11" i="32"/>
  <c r="K11" i="32"/>
  <c r="K10" i="32"/>
  <c r="F12" i="32"/>
  <c r="H12" i="28"/>
  <c r="H10" i="32"/>
  <c r="G13" i="28"/>
  <c r="F14" i="28"/>
  <c r="E31" i="27"/>
  <c r="E35" i="27"/>
  <c r="F35" i="27"/>
  <c r="J164" i="25"/>
  <c r="K18" i="26"/>
  <c r="K39" i="26"/>
  <c r="O16" i="25"/>
  <c r="J39" i="26"/>
  <c r="J42" i="26"/>
  <c r="F13" i="32"/>
  <c r="H13" i="28"/>
  <c r="M11" i="32"/>
  <c r="L11" i="32"/>
  <c r="F15" i="28"/>
  <c r="G14" i="28"/>
  <c r="J12" i="32"/>
  <c r="G12" i="32"/>
  <c r="L10" i="32"/>
  <c r="M10" i="32"/>
  <c r="H11" i="32"/>
  <c r="N10" i="32"/>
  <c r="N11" i="32"/>
  <c r="H12" i="32"/>
  <c r="K12" i="32"/>
  <c r="F14" i="32"/>
  <c r="H14" i="28"/>
  <c r="G15" i="28"/>
  <c r="F16" i="28"/>
  <c r="G13" i="32"/>
  <c r="H13" i="32"/>
  <c r="J13" i="32"/>
  <c r="K13" i="32"/>
  <c r="F17" i="28"/>
  <c r="G16" i="28"/>
  <c r="F15" i="32"/>
  <c r="H15" i="28"/>
  <c r="G14" i="32"/>
  <c r="H14" i="32"/>
  <c r="J14" i="32"/>
  <c r="K14" i="32"/>
  <c r="M12" i="32"/>
  <c r="L12" i="32"/>
  <c r="L13" i="32"/>
  <c r="M13" i="32"/>
  <c r="N12" i="32"/>
  <c r="N13" i="32"/>
  <c r="M14" i="32"/>
  <c r="L14" i="32"/>
  <c r="G15" i="32"/>
  <c r="J15" i="32"/>
  <c r="H16" i="28"/>
  <c r="F16" i="32"/>
  <c r="N14" i="32"/>
  <c r="G17" i="28"/>
  <c r="F18" i="28"/>
  <c r="G18" i="28"/>
  <c r="F19" i="28"/>
  <c r="G16" i="32"/>
  <c r="J16" i="32"/>
  <c r="K16" i="32"/>
  <c r="H15" i="32"/>
  <c r="F17" i="32"/>
  <c r="H17" i="28"/>
  <c r="K15" i="32"/>
  <c r="L15" i="32"/>
  <c r="M15" i="32"/>
  <c r="M16" i="32"/>
  <c r="L16" i="32"/>
  <c r="H16" i="32"/>
  <c r="F18" i="32"/>
  <c r="H18" i="28"/>
  <c r="J17" i="32"/>
  <c r="G17" i="32"/>
  <c r="N15" i="32"/>
  <c r="N16" i="32"/>
  <c r="G19" i="28"/>
  <c r="F20" i="28"/>
  <c r="G20" i="28"/>
  <c r="F21" i="28"/>
  <c r="K17" i="32"/>
  <c r="H19" i="28"/>
  <c r="F19" i="32"/>
  <c r="H17" i="32"/>
  <c r="G18" i="32"/>
  <c r="H18" i="32"/>
  <c r="J18" i="32"/>
  <c r="K18" i="32"/>
  <c r="L18" i="32"/>
  <c r="M18" i="32"/>
  <c r="L17" i="32"/>
  <c r="M17" i="32"/>
  <c r="G21" i="28"/>
  <c r="F22" i="28"/>
  <c r="J19" i="32"/>
  <c r="K19" i="32"/>
  <c r="G19" i="32"/>
  <c r="H19" i="32"/>
  <c r="N17" i="32"/>
  <c r="N18" i="32"/>
  <c r="F20" i="32"/>
  <c r="H20" i="28"/>
  <c r="L19" i="32"/>
  <c r="N19" i="32"/>
  <c r="M19" i="32"/>
  <c r="H21" i="28"/>
  <c r="H22" i="28"/>
  <c r="F10" i="27"/>
  <c r="F21" i="32"/>
  <c r="G22" i="28"/>
  <c r="G20" i="32"/>
  <c r="H20" i="32"/>
  <c r="J20" i="32"/>
  <c r="K20" i="32"/>
  <c r="G21" i="32"/>
  <c r="J21" i="32"/>
  <c r="F22" i="32"/>
  <c r="E10" i="31"/>
  <c r="E11" i="31"/>
  <c r="E15" i="31"/>
  <c r="M20" i="32"/>
  <c r="L20" i="32"/>
  <c r="N20" i="32"/>
  <c r="F11" i="27"/>
  <c r="E10" i="27"/>
  <c r="E11" i="27"/>
  <c r="E15" i="27"/>
  <c r="F15" i="27"/>
  <c r="K21" i="32"/>
  <c r="J22" i="32"/>
  <c r="H21" i="32"/>
  <c r="G22" i="32"/>
  <c r="M21" i="32"/>
  <c r="M22" i="32"/>
  <c r="L21" i="32"/>
  <c r="L22" i="32"/>
  <c r="K22" i="32"/>
  <c r="N21" i="32"/>
  <c r="F10" i="31"/>
  <c r="F11" i="31"/>
  <c r="F15" i="31"/>
  <c r="J28" i="21" l="1"/>
  <c r="K28" i="21" s="1"/>
  <c r="J26" i="21"/>
  <c r="K26" i="21" s="1"/>
  <c r="J21" i="21"/>
  <c r="K21" i="21" s="1"/>
  <c r="J34" i="21"/>
  <c r="K34" i="21" s="1"/>
  <c r="J25" i="21"/>
  <c r="K25" i="21" s="1"/>
  <c r="J35" i="21"/>
  <c r="K35" i="21" s="1"/>
  <c r="J31" i="21"/>
  <c r="K31" i="21" s="1"/>
  <c r="J30" i="21"/>
  <c r="K30" i="21" s="1"/>
  <c r="J20" i="21"/>
  <c r="K20" i="21" s="1"/>
  <c r="J19" i="21"/>
  <c r="K19" i="21" s="1"/>
  <c r="J36" i="21"/>
  <c r="K36" i="21" s="1"/>
  <c r="J37" i="21"/>
  <c r="K37" i="21" s="1"/>
  <c r="J32" i="21"/>
  <c r="K32" i="21" s="1"/>
  <c r="J23" i="21"/>
  <c r="K23" i="21" s="1"/>
  <c r="J29" i="21"/>
  <c r="K29" i="21" s="1"/>
  <c r="J18" i="21"/>
  <c r="D81" i="1"/>
  <c r="I65" i="1"/>
  <c r="I81" i="1" s="1"/>
  <c r="E32" i="25"/>
  <c r="E35" i="25" s="1"/>
  <c r="E71" i="25"/>
  <c r="D68" i="1"/>
  <c r="I64" i="1"/>
  <c r="G72" i="1"/>
  <c r="G16" i="1"/>
  <c r="I16" i="1" s="1"/>
  <c r="G17" i="1"/>
  <c r="I15" i="1"/>
  <c r="E47" i="25"/>
  <c r="G102" i="1"/>
  <c r="I102" i="1" s="1"/>
  <c r="E196" i="1"/>
  <c r="G196" i="1" s="1"/>
  <c r="G199" i="1" s="1"/>
  <c r="I199" i="1" s="1"/>
  <c r="I14" i="1"/>
  <c r="J31" i="25"/>
  <c r="I119" i="1"/>
  <c r="D80" i="1"/>
  <c r="D202" i="1" s="1"/>
  <c r="G120" i="1"/>
  <c r="G132" i="1"/>
  <c r="I132" i="1" s="1"/>
  <c r="I133" i="1" s="1"/>
  <c r="E99" i="25"/>
  <c r="J97" i="25"/>
  <c r="D138" i="1"/>
  <c r="D76" i="1"/>
  <c r="E41" i="25"/>
  <c r="D82" i="1"/>
  <c r="J39" i="21" l="1"/>
  <c r="J42" i="21" s="1"/>
  <c r="K18" i="21"/>
  <c r="K39" i="21" s="1"/>
  <c r="J32" i="25"/>
  <c r="E48" i="25"/>
  <c r="D205" i="1"/>
  <c r="G203" i="1" s="1"/>
  <c r="E153" i="25"/>
  <c r="E156" i="25" s="1"/>
  <c r="H154" i="25" s="1"/>
  <c r="L154" i="25" s="1"/>
  <c r="H34" i="25" s="1"/>
  <c r="H24" i="27"/>
  <c r="H25" i="27" s="1"/>
  <c r="I203" i="1"/>
  <c r="K203" i="1" s="1"/>
  <c r="G67" i="1" s="1"/>
  <c r="H24" i="31"/>
  <c r="H25" i="31" s="1"/>
  <c r="H34" i="27"/>
  <c r="H35" i="27" s="1"/>
  <c r="H14" i="27"/>
  <c r="H15" i="27" s="1"/>
  <c r="G66" i="1"/>
  <c r="H14" i="31"/>
  <c r="H15" i="31" s="1"/>
  <c r="H34" i="31"/>
  <c r="H35" i="31" s="1"/>
  <c r="G121" i="1"/>
  <c r="I121" i="1" s="1"/>
  <c r="I120" i="1"/>
  <c r="I72" i="1"/>
  <c r="I80" i="1" s="1"/>
  <c r="G98" i="1"/>
  <c r="J47" i="25"/>
  <c r="D84" i="1"/>
  <c r="G18" i="1"/>
  <c r="I18" i="1" s="1"/>
  <c r="I17" i="1"/>
  <c r="I19" i="1" s="1"/>
  <c r="I18" i="2"/>
  <c r="I23" i="2" s="1"/>
  <c r="L23" i="2" s="1"/>
  <c r="I19" i="24"/>
  <c r="I24" i="24" s="1"/>
  <c r="L24" i="24" s="1"/>
  <c r="D141" i="1"/>
  <c r="J41" i="25"/>
  <c r="E43" i="25"/>
  <c r="E49" i="25"/>
  <c r="E51" i="25" l="1"/>
  <c r="J48" i="25"/>
  <c r="I34" i="24"/>
  <c r="I35" i="24" s="1"/>
  <c r="L35" i="24" s="1"/>
  <c r="I33" i="2"/>
  <c r="I34" i="2" s="1"/>
  <c r="L34" i="2" s="1"/>
  <c r="I20" i="24"/>
  <c r="I19" i="2"/>
  <c r="G74" i="1"/>
  <c r="I66" i="1"/>
  <c r="G75" i="1"/>
  <c r="I67" i="1"/>
  <c r="J34" i="25"/>
  <c r="H42" i="25"/>
  <c r="G137" i="1"/>
  <c r="I137" i="1" s="1"/>
  <c r="I98" i="1"/>
  <c r="J49" i="25"/>
  <c r="G122" i="1" l="1"/>
  <c r="I74" i="1"/>
  <c r="J35" i="25"/>
  <c r="I75" i="1"/>
  <c r="I83" i="1" s="1"/>
  <c r="G128" i="1"/>
  <c r="I82" i="1"/>
  <c r="I68" i="1"/>
  <c r="G68" i="1" s="1"/>
  <c r="I44" i="2"/>
  <c r="I40" i="2"/>
  <c r="L40" i="2" s="1"/>
  <c r="J42" i="25"/>
  <c r="J43" i="25" s="1"/>
  <c r="H92" i="25"/>
  <c r="I45" i="24"/>
  <c r="I41" i="24"/>
  <c r="L41" i="24" s="1"/>
  <c r="I46" i="2" l="1"/>
  <c r="L44" i="2"/>
  <c r="L46" i="2" s="1"/>
  <c r="G139" i="1"/>
  <c r="I139" i="1" s="1"/>
  <c r="I128" i="1"/>
  <c r="G103" i="1"/>
  <c r="I103" i="1" s="1"/>
  <c r="G148" i="1"/>
  <c r="J92" i="25"/>
  <c r="J93" i="25" s="1"/>
  <c r="H98" i="25"/>
  <c r="J98" i="25" s="1"/>
  <c r="J99" i="25" s="1"/>
  <c r="L10" i="25" s="1"/>
  <c r="I84" i="1"/>
  <c r="G84" i="1" s="1"/>
  <c r="I76" i="1"/>
  <c r="I47" i="24"/>
  <c r="L45" i="24"/>
  <c r="L47" i="24" s="1"/>
  <c r="H35" i="25"/>
  <c r="D10" i="25"/>
  <c r="J50" i="25"/>
  <c r="J51" i="25" s="1"/>
  <c r="G123" i="1"/>
  <c r="G138" i="1"/>
  <c r="I122" i="1"/>
  <c r="H68" i="24" l="1"/>
  <c r="I68" i="24" s="1"/>
  <c r="H73" i="24"/>
  <c r="I73" i="24" s="1"/>
  <c r="H81" i="24"/>
  <c r="I81" i="24" s="1"/>
  <c r="H84" i="24"/>
  <c r="I84" i="24" s="1"/>
  <c r="H67" i="24"/>
  <c r="I67" i="24" s="1"/>
  <c r="H76" i="24"/>
  <c r="I76" i="24" s="1"/>
  <c r="H69" i="24"/>
  <c r="I69" i="24" s="1"/>
  <c r="H70" i="24"/>
  <c r="I70" i="24" s="1"/>
  <c r="H74" i="24"/>
  <c r="I74" i="24" s="1"/>
  <c r="H78" i="24"/>
  <c r="I78" i="24" s="1"/>
  <c r="H77" i="24"/>
  <c r="I77" i="24" s="1"/>
  <c r="H71" i="24"/>
  <c r="I71" i="24" s="1"/>
  <c r="H80" i="24"/>
  <c r="I80" i="24" s="1"/>
  <c r="H79" i="24"/>
  <c r="I79" i="24" s="1"/>
  <c r="H83" i="24"/>
  <c r="I83" i="24" s="1"/>
  <c r="H75" i="24"/>
  <c r="I75" i="24" s="1"/>
  <c r="H82" i="24"/>
  <c r="I82" i="24" s="1"/>
  <c r="H85" i="24"/>
  <c r="I85" i="24" s="1"/>
  <c r="H72" i="24"/>
  <c r="I72" i="24" s="1"/>
  <c r="J68" i="25"/>
  <c r="H51" i="25"/>
  <c r="H10" i="25"/>
  <c r="H106" i="25"/>
  <c r="H70" i="25"/>
  <c r="J70" i="25" s="1"/>
  <c r="G124" i="1"/>
  <c r="I123" i="1"/>
  <c r="I69" i="2"/>
  <c r="J69" i="2" s="1"/>
  <c r="I82" i="2"/>
  <c r="J82" i="2" s="1"/>
  <c r="I83" i="2"/>
  <c r="J83" i="2" s="1"/>
  <c r="I79" i="2"/>
  <c r="J79" i="2" s="1"/>
  <c r="I77" i="2"/>
  <c r="J77" i="2" s="1"/>
  <c r="I78" i="2"/>
  <c r="J78" i="2" s="1"/>
  <c r="I67" i="2"/>
  <c r="J67" i="2" s="1"/>
  <c r="I72" i="2"/>
  <c r="J72" i="2" s="1"/>
  <c r="I70" i="2"/>
  <c r="J70" i="2" s="1"/>
  <c r="I71" i="2"/>
  <c r="J71" i="2" s="1"/>
  <c r="I80" i="2"/>
  <c r="J80" i="2" s="1"/>
  <c r="I73" i="2"/>
  <c r="J73" i="2" s="1"/>
  <c r="I75" i="2"/>
  <c r="J75" i="2" s="1"/>
  <c r="I84" i="2"/>
  <c r="J84" i="2" s="1"/>
  <c r="I66" i="2"/>
  <c r="J66" i="2" s="1"/>
  <c r="I81" i="2"/>
  <c r="J81" i="2" s="1"/>
  <c r="I74" i="2"/>
  <c r="J74" i="2" s="1"/>
  <c r="I76" i="2"/>
  <c r="J76" i="2" s="1"/>
  <c r="I68" i="2"/>
  <c r="J68" i="2" s="1"/>
  <c r="G91" i="1"/>
  <c r="I91" i="1" s="1"/>
  <c r="G164" i="1"/>
  <c r="G13" i="31"/>
  <c r="G15" i="31" s="1"/>
  <c r="I15" i="31" s="1"/>
  <c r="G33" i="31"/>
  <c r="G35" i="31" s="1"/>
  <c r="I35" i="31" s="1"/>
  <c r="G33" i="27"/>
  <c r="G35" i="27" s="1"/>
  <c r="I35" i="27" s="1"/>
  <c r="H44" i="5" s="1"/>
  <c r="D90" i="1" s="1"/>
  <c r="G23" i="27"/>
  <c r="G25" i="27" s="1"/>
  <c r="I25" i="27" s="1"/>
  <c r="G44" i="5" s="1"/>
  <c r="D89" i="1" s="1"/>
  <c r="G13" i="27"/>
  <c r="G15" i="27" s="1"/>
  <c r="I15" i="27" s="1"/>
  <c r="F44" i="5" s="1"/>
  <c r="D88" i="1" s="1"/>
  <c r="G23" i="31"/>
  <c r="G25" i="31" s="1"/>
  <c r="I25" i="31" s="1"/>
  <c r="H28" i="16"/>
  <c r="G150" i="1"/>
  <c r="I150" i="1" s="1"/>
  <c r="I148" i="1"/>
  <c r="G151" i="1"/>
  <c r="I151" i="1" s="1"/>
  <c r="G145" i="1"/>
  <c r="I138" i="1"/>
  <c r="I89" i="1" l="1"/>
  <c r="E56" i="25"/>
  <c r="J56" i="25" s="1"/>
  <c r="I90" i="1"/>
  <c r="E57" i="25"/>
  <c r="J57" i="25" s="1"/>
  <c r="G125" i="1"/>
  <c r="I124" i="1"/>
  <c r="J106" i="25"/>
  <c r="H108" i="25"/>
  <c r="J108" i="25" s="1"/>
  <c r="H109" i="25"/>
  <c r="J109" i="25" s="1"/>
  <c r="G146" i="1"/>
  <c r="I146" i="1" s="1"/>
  <c r="I145" i="1"/>
  <c r="I152" i="1" s="1"/>
  <c r="I164" i="1"/>
  <c r="G165" i="1"/>
  <c r="H122" i="25"/>
  <c r="H58" i="25"/>
  <c r="J58" i="25" s="1"/>
  <c r="H29" i="16"/>
  <c r="J28" i="16"/>
  <c r="I26" i="2"/>
  <c r="I27" i="2" s="1"/>
  <c r="L27" i="2" s="1"/>
  <c r="I27" i="24"/>
  <c r="I28" i="24" s="1"/>
  <c r="L28" i="24" s="1"/>
  <c r="I141" i="1"/>
  <c r="J71" i="25"/>
  <c r="E55" i="25"/>
  <c r="D96" i="1"/>
  <c r="D106" i="1" s="1"/>
  <c r="D170" i="1" s="1"/>
  <c r="D163" i="1" s="1"/>
  <c r="I88" i="1"/>
  <c r="I96" i="1" s="1"/>
  <c r="J110" i="25" l="1"/>
  <c r="G169" i="25" s="1"/>
  <c r="K169" i="25" s="1"/>
  <c r="E10" i="25" s="1"/>
  <c r="I125" i="1"/>
  <c r="I134" i="1" s="1"/>
  <c r="G127" i="1"/>
  <c r="I127" i="1" s="1"/>
  <c r="J55" i="25"/>
  <c r="J63" i="25" s="1"/>
  <c r="J73" i="25" s="1"/>
  <c r="J128" i="25" s="1"/>
  <c r="E63" i="25"/>
  <c r="E73" i="25" s="1"/>
  <c r="E128" i="25" s="1"/>
  <c r="E121" i="25" s="1"/>
  <c r="E125" i="25" s="1"/>
  <c r="E130" i="25" s="1"/>
  <c r="H30" i="16"/>
  <c r="J30" i="16" s="1"/>
  <c r="J29" i="16"/>
  <c r="H123" i="25"/>
  <c r="J122" i="25"/>
  <c r="I165" i="1"/>
  <c r="G166" i="1"/>
  <c r="I166" i="1" s="1"/>
  <c r="I30" i="2"/>
  <c r="I31" i="2" s="1"/>
  <c r="L31" i="2" s="1"/>
  <c r="L36" i="2" s="1"/>
  <c r="I31" i="24"/>
  <c r="I32" i="24" s="1"/>
  <c r="L32" i="24" s="1"/>
  <c r="L37" i="24" s="1"/>
  <c r="E27" i="16"/>
  <c r="I167" i="1"/>
  <c r="D167" i="1"/>
  <c r="D172" i="1" s="1"/>
  <c r="E78" i="24" l="1"/>
  <c r="F78" i="24" s="1"/>
  <c r="K78" i="24" s="1"/>
  <c r="M78" i="24" s="1"/>
  <c r="E83" i="24"/>
  <c r="F83" i="24" s="1"/>
  <c r="K83" i="24" s="1"/>
  <c r="M83" i="24" s="1"/>
  <c r="E72" i="24"/>
  <c r="F72" i="24" s="1"/>
  <c r="K72" i="24" s="1"/>
  <c r="M72" i="24" s="1"/>
  <c r="E74" i="24"/>
  <c r="F74" i="24" s="1"/>
  <c r="K74" i="24" s="1"/>
  <c r="M74" i="24" s="1"/>
  <c r="E77" i="24"/>
  <c r="F77" i="24" s="1"/>
  <c r="K77" i="24" s="1"/>
  <c r="M77" i="24" s="1"/>
  <c r="E75" i="24"/>
  <c r="F75" i="24" s="1"/>
  <c r="K75" i="24" s="1"/>
  <c r="M75" i="24" s="1"/>
  <c r="E73" i="24"/>
  <c r="F73" i="24" s="1"/>
  <c r="K73" i="24" s="1"/>
  <c r="M73" i="24" s="1"/>
  <c r="E84" i="24"/>
  <c r="F84" i="24" s="1"/>
  <c r="K84" i="24" s="1"/>
  <c r="M84" i="24" s="1"/>
  <c r="E82" i="24"/>
  <c r="F82" i="24" s="1"/>
  <c r="K82" i="24" s="1"/>
  <c r="M82" i="24" s="1"/>
  <c r="E68" i="24"/>
  <c r="F68" i="24" s="1"/>
  <c r="K68" i="24" s="1"/>
  <c r="M68" i="24" s="1"/>
  <c r="E79" i="24"/>
  <c r="F79" i="24" s="1"/>
  <c r="K79" i="24" s="1"/>
  <c r="M79" i="24" s="1"/>
  <c r="E81" i="24"/>
  <c r="F81" i="24" s="1"/>
  <c r="K81" i="24" s="1"/>
  <c r="M81" i="24" s="1"/>
  <c r="E76" i="24"/>
  <c r="F76" i="24" s="1"/>
  <c r="K76" i="24" s="1"/>
  <c r="M76" i="24" s="1"/>
  <c r="E85" i="24"/>
  <c r="F85" i="24" s="1"/>
  <c r="K85" i="24" s="1"/>
  <c r="M85" i="24" s="1"/>
  <c r="E71" i="24"/>
  <c r="F71" i="24" s="1"/>
  <c r="K71" i="24" s="1"/>
  <c r="M71" i="24" s="1"/>
  <c r="E70" i="24"/>
  <c r="F70" i="24" s="1"/>
  <c r="K70" i="24" s="1"/>
  <c r="M70" i="24" s="1"/>
  <c r="E67" i="24"/>
  <c r="F67" i="24" s="1"/>
  <c r="K67" i="24" s="1"/>
  <c r="M67" i="24" s="1"/>
  <c r="E69" i="24"/>
  <c r="F69" i="24" s="1"/>
  <c r="K69" i="24" s="1"/>
  <c r="M69" i="24" s="1"/>
  <c r="E80" i="24"/>
  <c r="F80" i="24" s="1"/>
  <c r="K80" i="24" s="1"/>
  <c r="M80" i="24" s="1"/>
  <c r="F76" i="2"/>
  <c r="G76" i="2" s="1"/>
  <c r="L76" i="2" s="1"/>
  <c r="S76" i="2" s="1"/>
  <c r="F78" i="2"/>
  <c r="G78" i="2" s="1"/>
  <c r="L78" i="2" s="1"/>
  <c r="S78" i="2" s="1"/>
  <c r="F72" i="2"/>
  <c r="G72" i="2" s="1"/>
  <c r="L72" i="2" s="1"/>
  <c r="S72" i="2" s="1"/>
  <c r="F81" i="2"/>
  <c r="G81" i="2" s="1"/>
  <c r="L81" i="2" s="1"/>
  <c r="S81" i="2" s="1"/>
  <c r="F80" i="2"/>
  <c r="G80" i="2" s="1"/>
  <c r="L80" i="2" s="1"/>
  <c r="S80" i="2" s="1"/>
  <c r="F66" i="2"/>
  <c r="G66" i="2" s="1"/>
  <c r="L66" i="2" s="1"/>
  <c r="F68" i="2"/>
  <c r="G68" i="2" s="1"/>
  <c r="L68" i="2" s="1"/>
  <c r="F69" i="2"/>
  <c r="G69" i="2" s="1"/>
  <c r="L69" i="2" s="1"/>
  <c r="F70" i="2"/>
  <c r="G70" i="2" s="1"/>
  <c r="L70" i="2" s="1"/>
  <c r="F82" i="2"/>
  <c r="G82" i="2" s="1"/>
  <c r="L82" i="2" s="1"/>
  <c r="S82" i="2" s="1"/>
  <c r="F73" i="2"/>
  <c r="G73" i="2" s="1"/>
  <c r="L73" i="2" s="1"/>
  <c r="S73" i="2" s="1"/>
  <c r="F74" i="2"/>
  <c r="G74" i="2" s="1"/>
  <c r="L74" i="2" s="1"/>
  <c r="S74" i="2" s="1"/>
  <c r="F83" i="2"/>
  <c r="G83" i="2" s="1"/>
  <c r="L83" i="2" s="1"/>
  <c r="S83" i="2" s="1"/>
  <c r="F77" i="2"/>
  <c r="G77" i="2" s="1"/>
  <c r="L77" i="2" s="1"/>
  <c r="S77" i="2" s="1"/>
  <c r="F67" i="2"/>
  <c r="G67" i="2" s="1"/>
  <c r="L67" i="2" s="1"/>
  <c r="F71" i="2"/>
  <c r="G71" i="2" s="1"/>
  <c r="L71" i="2" s="1"/>
  <c r="S71" i="2" s="1"/>
  <c r="F84" i="2"/>
  <c r="G84" i="2" s="1"/>
  <c r="L84" i="2" s="1"/>
  <c r="S84" i="2" s="1"/>
  <c r="F79" i="2"/>
  <c r="G79" i="2" s="1"/>
  <c r="L79" i="2" s="1"/>
  <c r="S79" i="2" s="1"/>
  <c r="F75" i="2"/>
  <c r="G75" i="2" s="1"/>
  <c r="L75" i="2" s="1"/>
  <c r="S75" i="2" s="1"/>
  <c r="I101" i="1"/>
  <c r="I104" i="1" s="1"/>
  <c r="I106" i="1" s="1"/>
  <c r="I23" i="24"/>
  <c r="I22" i="2"/>
  <c r="I39" i="2"/>
  <c r="K36" i="16"/>
  <c r="I40" i="24"/>
  <c r="E31" i="16"/>
  <c r="J27" i="16"/>
  <c r="J31" i="16" s="1"/>
  <c r="K31" i="16" s="1"/>
  <c r="H124" i="25"/>
  <c r="J124" i="25" s="1"/>
  <c r="J123" i="25"/>
  <c r="J121" i="25"/>
  <c r="J125" i="25" s="1"/>
  <c r="G172" i="25" s="1"/>
  <c r="K172" i="25" s="1"/>
  <c r="J10" i="25" s="1"/>
  <c r="J130" i="25"/>
  <c r="E11" i="25"/>
  <c r="G10" i="25"/>
  <c r="M87" i="24" l="1"/>
  <c r="G11" i="25"/>
  <c r="E12" i="25"/>
  <c r="J11" i="25"/>
  <c r="K10" i="25"/>
  <c r="M10" i="25" s="1"/>
  <c r="K7" i="16"/>
  <c r="I170" i="1"/>
  <c r="O10" i="25" l="1"/>
  <c r="J12" i="25"/>
  <c r="K11" i="25"/>
  <c r="M11" i="25" s="1"/>
  <c r="O11" i="25" s="1"/>
  <c r="I44" i="24"/>
  <c r="K35" i="16"/>
  <c r="K37" i="16" s="1"/>
  <c r="I43" i="2"/>
  <c r="I172" i="1"/>
  <c r="K39" i="16"/>
  <c r="K16" i="16"/>
  <c r="K33" i="16" s="1"/>
  <c r="G12" i="25"/>
  <c r="E13" i="25"/>
  <c r="K38" i="16" l="1"/>
  <c r="K40" i="16"/>
  <c r="N66" i="2" s="1"/>
  <c r="G13" i="25"/>
  <c r="E14" i="25"/>
  <c r="G14" i="25" s="1"/>
  <c r="N83" i="2"/>
  <c r="N68" i="2"/>
  <c r="N82" i="2"/>
  <c r="N80" i="2"/>
  <c r="N73" i="2"/>
  <c r="I11" i="1"/>
  <c r="I21" i="1" s="1"/>
  <c r="I25" i="1" s="1"/>
  <c r="J13" i="25"/>
  <c r="K12" i="25"/>
  <c r="M12" i="25" s="1"/>
  <c r="O12" i="25" s="1"/>
  <c r="N71" i="2" l="1"/>
  <c r="N74" i="2"/>
  <c r="Q74" i="2" s="1"/>
  <c r="N78" i="2"/>
  <c r="O78" i="2" s="1"/>
  <c r="N77" i="2"/>
  <c r="N70" i="2"/>
  <c r="N76" i="2"/>
  <c r="Q76" i="2" s="1"/>
  <c r="N81" i="2"/>
  <c r="O81" i="2" s="1"/>
  <c r="N67" i="2"/>
  <c r="O67" i="2" s="1"/>
  <c r="N84" i="2"/>
  <c r="Q84" i="2" s="1"/>
  <c r="N69" i="2"/>
  <c r="Q69" i="2" s="1"/>
  <c r="S69" i="2" s="1"/>
  <c r="N72" i="2"/>
  <c r="O72" i="2" s="1"/>
  <c r="N75" i="2"/>
  <c r="Q75" i="2" s="1"/>
  <c r="N79" i="2"/>
  <c r="O79" i="2" s="1"/>
  <c r="Q77" i="2"/>
  <c r="O77" i="2"/>
  <c r="O73" i="2"/>
  <c r="Q73" i="2"/>
  <c r="Q80" i="2"/>
  <c r="O80" i="2"/>
  <c r="Q70" i="2"/>
  <c r="S70" i="2" s="1"/>
  <c r="O70" i="2"/>
  <c r="Q66" i="2"/>
  <c r="S66" i="2" s="1"/>
  <c r="O66" i="2"/>
  <c r="K13" i="25"/>
  <c r="M13" i="25" s="1"/>
  <c r="O13" i="25" s="1"/>
  <c r="J14" i="25"/>
  <c r="K14" i="25" s="1"/>
  <c r="M14" i="25" s="1"/>
  <c r="O14" i="25" s="1"/>
  <c r="Q82" i="2"/>
  <c r="O82" i="2"/>
  <c r="Q68" i="2"/>
  <c r="S68" i="2" s="1"/>
  <c r="O68" i="2"/>
  <c r="O71" i="2"/>
  <c r="Q71" i="2"/>
  <c r="O83" i="2"/>
  <c r="Q83" i="2"/>
  <c r="Q78" i="2" l="1"/>
  <c r="Q72" i="2"/>
  <c r="O69" i="2"/>
  <c r="Q67" i="2"/>
  <c r="S67" i="2" s="1"/>
  <c r="O76" i="2"/>
  <c r="O74" i="2"/>
  <c r="O84" i="2"/>
  <c r="Q79" i="2"/>
  <c r="Q81" i="2"/>
  <c r="O75" i="2"/>
  <c r="O15" i="25"/>
  <c r="O17" i="25" s="1"/>
  <c r="S8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Tuckler, David</author>
  </authors>
  <commentList>
    <comment ref="I11" authorId="0" shapeId="0" xr:uid="{7645E215-5A18-4DE1-8C40-55E73C6B58B0}">
      <text>
        <r>
          <rPr>
            <b/>
            <sz val="9"/>
            <color indexed="81"/>
            <rFont val="Tahoma"/>
            <family val="2"/>
          </rPr>
          <t>Tuckler, David:</t>
        </r>
        <r>
          <rPr>
            <sz val="9"/>
            <color indexed="81"/>
            <rFont val="Tahoma"/>
            <family val="2"/>
          </rPr>
          <t xml:space="preserve">
Added comments on whether to include/exclude taxes.</t>
        </r>
      </text>
    </comment>
  </commentList>
</comments>
</file>

<file path=xl/sharedStrings.xml><?xml version="1.0" encoding="utf-8"?>
<sst xmlns="http://schemas.openxmlformats.org/spreadsheetml/2006/main" count="3139" uniqueCount="1280">
  <si>
    <t>Bundled Sales for Resale  included on page 4 of Attachment H</t>
  </si>
  <si>
    <t xml:space="preserve">b. Bundled Sales for Resale </t>
  </si>
  <si>
    <t>Total PBOP expenses (Note A)</t>
  </si>
  <si>
    <t>Attach H, p 2, line 2 col 5 plus line 27 col 5 (Note A)</t>
  </si>
  <si>
    <t>Attach H, p 3, line 14 col 5</t>
  </si>
  <si>
    <t>Attach H, p 3, lines 17 &amp; 18, col 5 (Note H)</t>
  </si>
  <si>
    <t>Attach H, p 1, line 7 col 5</t>
  </si>
  <si>
    <t>O&amp;M</t>
  </si>
  <si>
    <t>ITEP Project Number</t>
  </si>
  <si>
    <t xml:space="preserve">Formula Rate - Non-Levelized </t>
  </si>
  <si>
    <t xml:space="preserve"> </t>
  </si>
  <si>
    <t>(1)</t>
  </si>
  <si>
    <t>(2)</t>
  </si>
  <si>
    <t>(3)</t>
  </si>
  <si>
    <t>(4)</t>
  </si>
  <si>
    <t>(5)</t>
  </si>
  <si>
    <t>Line</t>
  </si>
  <si>
    <t>Allocated</t>
  </si>
  <si>
    <t>No.</t>
  </si>
  <si>
    <t>Amount</t>
  </si>
  <si>
    <t xml:space="preserve">REVENUE CREDITS </t>
  </si>
  <si>
    <t>Total</t>
  </si>
  <si>
    <t>Allocator</t>
  </si>
  <si>
    <t>TP</t>
  </si>
  <si>
    <t>NET REVENUE REQUIREMENT</t>
  </si>
  <si>
    <t>Transmission</t>
  </si>
  <si>
    <t>Page, Line, Col.</t>
  </si>
  <si>
    <t>Company Total</t>
  </si>
  <si>
    <t xml:space="preserve">                  Allocator</t>
  </si>
  <si>
    <t>(Col 3 times Col 4)</t>
  </si>
  <si>
    <t>NA</t>
  </si>
  <si>
    <t xml:space="preserve">  Transmission</t>
  </si>
  <si>
    <t>W/S</t>
  </si>
  <si>
    <t>GP=</t>
  </si>
  <si>
    <t>NET PLANT IN SERVICE</t>
  </si>
  <si>
    <t>NP=</t>
  </si>
  <si>
    <t>NP</t>
  </si>
  <si>
    <t>GP</t>
  </si>
  <si>
    <t xml:space="preserve">  Transmission </t>
  </si>
  <si>
    <t xml:space="preserve">     Less Account 565</t>
  </si>
  <si>
    <t xml:space="preserve">  A&amp;G</t>
  </si>
  <si>
    <t xml:space="preserve">  Transmission Lease Payments</t>
  </si>
  <si>
    <t xml:space="preserve">  LABOR RELATED</t>
  </si>
  <si>
    <t xml:space="preserve">          Payroll</t>
  </si>
  <si>
    <t xml:space="preserve">          Highway and vehicle</t>
  </si>
  <si>
    <t xml:space="preserve">  PLANT RELATED</t>
  </si>
  <si>
    <t xml:space="preserve">         Property</t>
  </si>
  <si>
    <t xml:space="preserve">         Gross Receipts</t>
  </si>
  <si>
    <t xml:space="preserve">         Other</t>
  </si>
  <si>
    <t xml:space="preserve">         Payments in lieu of taxes</t>
  </si>
  <si>
    <t xml:space="preserve">INCOME TAXES          </t>
  </si>
  <si>
    <t xml:space="preserve">     CIT=(T/1-T) * (1-(WCLTD/R)) =</t>
  </si>
  <si>
    <t>Total Income Taxes</t>
  </si>
  <si>
    <t xml:space="preserve">RETURN </t>
  </si>
  <si>
    <t xml:space="preserve">                SUPPORTING CALCULATIONS AND NOTES</t>
  </si>
  <si>
    <t>TRANSMISSION PLANT INCLUDED IN ISO RATES</t>
  </si>
  <si>
    <t>TP=</t>
  </si>
  <si>
    <t>Form 1 Reference</t>
  </si>
  <si>
    <t>$</t>
  </si>
  <si>
    <t>Allocation</t>
  </si>
  <si>
    <t>354.20.b</t>
  </si>
  <si>
    <t>W&amp;S Allocator</t>
  </si>
  <si>
    <t xml:space="preserve">  Other</t>
  </si>
  <si>
    <t>($ / Allocation)</t>
  </si>
  <si>
    <t>=</t>
  </si>
  <si>
    <t>WS</t>
  </si>
  <si>
    <t>RETURN (R)</t>
  </si>
  <si>
    <t>Cost</t>
  </si>
  <si>
    <t>%</t>
  </si>
  <si>
    <t>Weighted</t>
  </si>
  <si>
    <t>=WCLTD</t>
  </si>
  <si>
    <t>=R</t>
  </si>
  <si>
    <t>General Note:  References to pages in this formulary rate are indicated as:  (page#, line#, col.#)</t>
  </si>
  <si>
    <t>Note</t>
  </si>
  <si>
    <t>Letter</t>
  </si>
  <si>
    <t>A</t>
  </si>
  <si>
    <t>B</t>
  </si>
  <si>
    <t>C</t>
  </si>
  <si>
    <t>D</t>
  </si>
  <si>
    <t>E</t>
  </si>
  <si>
    <t>F</t>
  </si>
  <si>
    <t>G</t>
  </si>
  <si>
    <t>Identified in Form 1 as being only transmission related.</t>
  </si>
  <si>
    <t>H</t>
  </si>
  <si>
    <t>I</t>
  </si>
  <si>
    <t>J</t>
  </si>
  <si>
    <t xml:space="preserve">         Inputs Required:</t>
  </si>
  <si>
    <t>FIT =</t>
  </si>
  <si>
    <t>SIT=</t>
  </si>
  <si>
    <t>p =</t>
  </si>
  <si>
    <t>Enter dollar amounts</t>
  </si>
  <si>
    <t>Rate Formula Template</t>
  </si>
  <si>
    <t>May</t>
  </si>
  <si>
    <t>(B)</t>
  </si>
  <si>
    <t>(A)</t>
  </si>
  <si>
    <t>April</t>
  </si>
  <si>
    <t>Year</t>
  </si>
  <si>
    <t>DA</t>
  </si>
  <si>
    <t>December</t>
  </si>
  <si>
    <t>November</t>
  </si>
  <si>
    <t>September</t>
  </si>
  <si>
    <t>August</t>
  </si>
  <si>
    <t>July</t>
  </si>
  <si>
    <t>March</t>
  </si>
  <si>
    <t>February</t>
  </si>
  <si>
    <t>January</t>
  </si>
  <si>
    <t>October</t>
  </si>
  <si>
    <t xml:space="preserve">  CWIP</t>
  </si>
  <si>
    <t xml:space="preserve">Total Loan Amount </t>
  </si>
  <si>
    <t xml:space="preserve">NPV = 0 = </t>
  </si>
  <si>
    <t>Underwriting Discount</t>
  </si>
  <si>
    <t xml:space="preserve">   Total Issuance Expense</t>
  </si>
  <si>
    <t>Interest Rate</t>
  </si>
  <si>
    <t>( C)</t>
  </si>
  <si>
    <t>(D)</t>
  </si>
  <si>
    <t>(E)</t>
  </si>
  <si>
    <t>(F)</t>
  </si>
  <si>
    <t>(G)</t>
  </si>
  <si>
    <t>(H)</t>
  </si>
  <si>
    <t>(I)</t>
  </si>
  <si>
    <t>Principle Drawn In Quarter ($000's)</t>
  </si>
  <si>
    <t>Principle Drawn To Date ($000's)</t>
  </si>
  <si>
    <t>Origination Fees ($000's)</t>
  </si>
  <si>
    <t>Net Cash Flows ($000's)</t>
  </si>
  <si>
    <t>(D-F-G-H)</t>
  </si>
  <si>
    <t xml:space="preserve">  General &amp; Intangible</t>
  </si>
  <si>
    <t xml:space="preserve">  Account No. 281 (enter negative)</t>
  </si>
  <si>
    <t xml:space="preserve">  Account No. 282 (enter negative)</t>
  </si>
  <si>
    <t xml:space="preserve">  Account No. 283 (enter negative)</t>
  </si>
  <si>
    <t xml:space="preserve">  Account No. 255 (enter negative)</t>
  </si>
  <si>
    <t xml:space="preserve">  Prepayments (Account 165)</t>
  </si>
  <si>
    <t xml:space="preserve">  Amortization of Abandoned Plant</t>
  </si>
  <si>
    <t>Spread</t>
  </si>
  <si>
    <t>Revolving Credit Commitment Fee</t>
  </si>
  <si>
    <t>Legal Fees</t>
  </si>
  <si>
    <t>Rating Agency Fee</t>
  </si>
  <si>
    <t>Upfront Fee</t>
  </si>
  <si>
    <t>Arrangement Fee</t>
  </si>
  <si>
    <t>Annual Rating Agency Fee</t>
  </si>
  <si>
    <t>Annual Bank Agency Fee</t>
  </si>
  <si>
    <t>Hypothetical Monthly Interest Rate</t>
  </si>
  <si>
    <t>Months</t>
  </si>
  <si>
    <t>Amortization</t>
  </si>
  <si>
    <t>Surcharge (Refund) Owed</t>
  </si>
  <si>
    <t>Monthly</t>
  </si>
  <si>
    <t>June</t>
  </si>
  <si>
    <t>January  through December</t>
  </si>
  <si>
    <t>Over (Under) Recovery Plus Interest Amortized and Recovered Over 12 Months</t>
  </si>
  <si>
    <t>Less Over (Under) Recovery</t>
  </si>
  <si>
    <t>Total Interest</t>
  </si>
  <si>
    <t xml:space="preserve">  Account No. 190 </t>
  </si>
  <si>
    <t>354.23.b</t>
  </si>
  <si>
    <t>YEAR</t>
  </si>
  <si>
    <t>SUMMARY</t>
  </si>
  <si>
    <t>Interest Rate on Amount of Refunds or Surcharges from 35.19a</t>
  </si>
  <si>
    <t>Attachment 9 - Hypothetical Example of Final True-Up of Interest Rates and Interest Calculations for the Construction Loan</t>
  </si>
  <si>
    <t xml:space="preserve">     Less Account 566 (Misc Trans Expense)</t>
  </si>
  <si>
    <t>Account 566</t>
  </si>
  <si>
    <t>Total Account 566</t>
  </si>
  <si>
    <t xml:space="preserve">   Amortization of Regulatory Asset</t>
  </si>
  <si>
    <t>Utilizing FERC Form 1 Data</t>
  </si>
  <si>
    <t>True-up Adjustment with Interest</t>
  </si>
  <si>
    <t>K</t>
  </si>
  <si>
    <t>Consistent with GAAP, the Origination Fees and Commitments Fees will be amortized using the standard Internal Rate of Return formula below.</t>
  </si>
  <si>
    <t>Each year, the amounts withdrawn, the interest paid in the year, Origination Fees, Commitments Fees, and total loan amount will be updated on this attachment.</t>
  </si>
  <si>
    <t xml:space="preserve">  Unamortized Regulatory Asset </t>
  </si>
  <si>
    <t xml:space="preserve">  Unamortized Abandoned Plant  </t>
  </si>
  <si>
    <t>Commitment, Utilization &amp; Ratings Fees ($000's)</t>
  </si>
  <si>
    <t>Year 2017</t>
  </si>
  <si>
    <t>Year 2016</t>
  </si>
  <si>
    <t>*</t>
  </si>
  <si>
    <t>**</t>
  </si>
  <si>
    <t>Year 2015</t>
  </si>
  <si>
    <t>Year 2018</t>
  </si>
  <si>
    <t>Total Amount of True-Up Adjustment for 2016 ATRR</t>
  </si>
  <si>
    <t>Total Amount of True-Up Adjustment for 2015 ATRR</t>
  </si>
  <si>
    <t>page 1 of 5</t>
  </si>
  <si>
    <t xml:space="preserve">  Account No. 454</t>
  </si>
  <si>
    <t xml:space="preserve">  Account No. 456.1</t>
  </si>
  <si>
    <t xml:space="preserve">  Revenues from service provided by the ISO at a discount</t>
  </si>
  <si>
    <t>(Note C)</t>
  </si>
  <si>
    <t>(Note D)</t>
  </si>
  <si>
    <t>page 2 of 5</t>
  </si>
  <si>
    <t>356.1</t>
  </si>
  <si>
    <t>CE</t>
  </si>
  <si>
    <t>zero</t>
  </si>
  <si>
    <t xml:space="preserve">  CWC </t>
  </si>
  <si>
    <t>page 3 of 5</t>
  </si>
  <si>
    <t xml:space="preserve">     Less FERC Annual Fees</t>
  </si>
  <si>
    <t>Permanent Differences Tax Adjustment</t>
  </si>
  <si>
    <t>page 4 of 5</t>
  </si>
  <si>
    <t>WAGES &amp; SALARY ALLOCATOR  (W&amp;S)</t>
  </si>
  <si>
    <t>% Electric</t>
  </si>
  <si>
    <t>200.3.c</t>
  </si>
  <si>
    <t xml:space="preserve">  Preferred Stock  (112.3.c)</t>
  </si>
  <si>
    <t>REVENUE CREDITS</t>
  </si>
  <si>
    <t xml:space="preserve">  Total of (a)-(b)</t>
  </si>
  <si>
    <t>page 5 of 5</t>
  </si>
  <si>
    <t>References to data from FERC Form 1 are indicated as:  #.y.x  (page, line, column)</t>
  </si>
  <si>
    <t>Includes only FICA, unemployment, highway, property, gross receipts, and other assessments charged in the current year.  Taxes related to income are excluded. Gross receipts taxes are not included in transmission revenue requirement in the Rate Formula Template, since they are recovered elsewhere.</t>
  </si>
  <si>
    <t>(percent of federal income tax deductible for state purposes)</t>
  </si>
  <si>
    <t>M</t>
  </si>
  <si>
    <t>Removes transmission plant determined by Commission order to be state-jurisdictional according to the seven-factor test (until Form 1 balances are adjusted to reflect application of seven-factor test).</t>
  </si>
  <si>
    <t xml:space="preserve">Removes dollar amount of transmission plant to be included in the development of OATT ancillary services rates and generation step-up facilities, which are deemed included in OATT ancillary services.  For these purposes, generation step-up facilities are those facilities at a generator substation on which there is no through-flow when the generator is shut down.  </t>
  </si>
  <si>
    <t>O</t>
  </si>
  <si>
    <t>P</t>
  </si>
  <si>
    <t>Q</t>
  </si>
  <si>
    <t>R</t>
  </si>
  <si>
    <t>Includes income related only to transmission facilities, such as pole attachments, rentals and special use.</t>
  </si>
  <si>
    <t>S</t>
  </si>
  <si>
    <t>T</t>
  </si>
  <si>
    <t>Gross Transmission Plant - Total</t>
  </si>
  <si>
    <t>Net Transmission Plant - Total</t>
  </si>
  <si>
    <t>O&amp;M EXPENSE</t>
  </si>
  <si>
    <t>Total O&amp;M Allocated to Transmission</t>
  </si>
  <si>
    <t>Annual Allocation Factor for O&amp;M</t>
  </si>
  <si>
    <t>(line 3 divided by line 1 col 3)</t>
  </si>
  <si>
    <t>5</t>
  </si>
  <si>
    <t>6</t>
  </si>
  <si>
    <t>(line 5 divided by line 1 col 3)</t>
  </si>
  <si>
    <t>TAXES OTHER THAN INCOME TAXES</t>
  </si>
  <si>
    <t>7</t>
  </si>
  <si>
    <t>Total Other Taxes</t>
  </si>
  <si>
    <t>8</t>
  </si>
  <si>
    <t>Annual Allocation Factor for Other Taxes</t>
  </si>
  <si>
    <t>(line 7 divided by line 1 col 3)</t>
  </si>
  <si>
    <t>9</t>
  </si>
  <si>
    <t>Annual Allocation Factor for Expense</t>
  </si>
  <si>
    <t>INCOME TAXES</t>
  </si>
  <si>
    <t>10</t>
  </si>
  <si>
    <t>11</t>
  </si>
  <si>
    <t>Annual Allocation Factor for Income Taxes</t>
  </si>
  <si>
    <t>12</t>
  </si>
  <si>
    <t>Return on Rate Base</t>
  </si>
  <si>
    <t>13</t>
  </si>
  <si>
    <t>Annual Allocation Factor for Return on Rate Base</t>
  </si>
  <si>
    <t>(line 12 divided by line 2 col 3)</t>
  </si>
  <si>
    <t>14</t>
  </si>
  <si>
    <t>Annual Allocation Factor for Return</t>
  </si>
  <si>
    <t>Page 2 of 2</t>
  </si>
  <si>
    <t>Line No.</t>
  </si>
  <si>
    <t xml:space="preserve">Project Gross Plant </t>
  </si>
  <si>
    <t>Annual Expense Charge</t>
  </si>
  <si>
    <t xml:space="preserve">Project Net Plant </t>
  </si>
  <si>
    <t>Annual Return Charge</t>
  </si>
  <si>
    <t>Annual Revenue Requirement</t>
  </si>
  <si>
    <t>True-Up Adjustment</t>
  </si>
  <si>
    <t>(Col. 3 * Col. 4)</t>
  </si>
  <si>
    <t>(Col. 6 * Col. 7)</t>
  </si>
  <si>
    <t>(Sum Col. 5, 8 &amp; 9)</t>
  </si>
  <si>
    <t>(Note F)</t>
  </si>
  <si>
    <t>2</t>
  </si>
  <si>
    <t>Annual Totals</t>
  </si>
  <si>
    <t>Month</t>
  </si>
  <si>
    <t>Held for Future Use</t>
  </si>
  <si>
    <t xml:space="preserve">  Materials &amp; Supplies</t>
  </si>
  <si>
    <t xml:space="preserve">  Prepayments</t>
  </si>
  <si>
    <t xml:space="preserve">March </t>
  </si>
  <si>
    <t xml:space="preserve">August </t>
  </si>
  <si>
    <t xml:space="preserve">Unamortized Regulatory Asset </t>
  </si>
  <si>
    <t xml:space="preserve">Unamortized Abandoned Plant  </t>
  </si>
  <si>
    <t>EPRI &amp; Reg. Comm. Exp. &amp; Non-safety  Ad.</t>
  </si>
  <si>
    <t>Transmission Related Reg. Comm. Exp.</t>
  </si>
  <si>
    <t>General &amp; Intangible</t>
  </si>
  <si>
    <t>Amortized Investment Tax Credit (266.8f)</t>
  </si>
  <si>
    <t>15</t>
  </si>
  <si>
    <t>16</t>
  </si>
  <si>
    <t>(line 9 divided by line 1 col 3)</t>
  </si>
  <si>
    <t>Sum of line 4, 6, 8, and 10</t>
  </si>
  <si>
    <t>Sum of line 13 and 15</t>
  </si>
  <si>
    <t>Project Depreciation/Amortization Expense</t>
  </si>
  <si>
    <t>Incentive Return</t>
  </si>
  <si>
    <t>Incentive Return in basis Points</t>
  </si>
  <si>
    <t>Less Revenue Credits</t>
  </si>
  <si>
    <t xml:space="preserve">  Account No. 457.1 Scheduling</t>
  </si>
  <si>
    <t>Notes:</t>
  </si>
  <si>
    <t xml:space="preserve">A </t>
  </si>
  <si>
    <t xml:space="preserve">B </t>
  </si>
  <si>
    <t xml:space="preserve">L </t>
  </si>
  <si>
    <t xml:space="preserve">N </t>
  </si>
  <si>
    <t>Total Annual Revenue Requirement</t>
  </si>
  <si>
    <t>Project Revenue Requirement Worksheet</t>
  </si>
  <si>
    <t>Attachment 1</t>
  </si>
  <si>
    <t>Attachment 3</t>
  </si>
  <si>
    <t>Attachment 4</t>
  </si>
  <si>
    <t>Attachment 5</t>
  </si>
  <si>
    <t>Attachment 6</t>
  </si>
  <si>
    <t>Attachment 7</t>
  </si>
  <si>
    <t>ROE will be supported in the original filing and no change in ROE may be made absent a filing with FERC.</t>
  </si>
  <si>
    <t>The Hypothetical Example:</t>
  </si>
  <si>
    <t>December Prior Year</t>
  </si>
  <si>
    <t xml:space="preserve">December </t>
  </si>
  <si>
    <t>Line No</t>
  </si>
  <si>
    <t>(a)</t>
  </si>
  <si>
    <t>(b)</t>
  </si>
  <si>
    <t>(c)</t>
  </si>
  <si>
    <t>(d)</t>
  </si>
  <si>
    <t>(f)</t>
  </si>
  <si>
    <t>(e)</t>
  </si>
  <si>
    <t>(g)</t>
  </si>
  <si>
    <t>(h)</t>
  </si>
  <si>
    <t>(i)</t>
  </si>
  <si>
    <t>Source</t>
  </si>
  <si>
    <t>Attachment 4, Line 14, Col. (d)</t>
  </si>
  <si>
    <t>Accumulated Depreciation</t>
  </si>
  <si>
    <t>Gross Plant In Service</t>
  </si>
  <si>
    <t>Working Capital</t>
  </si>
  <si>
    <t>CWIP</t>
  </si>
  <si>
    <t>LHFFU</t>
  </si>
  <si>
    <t>Adjustments to Rate Base</t>
  </si>
  <si>
    <t>6a</t>
  </si>
  <si>
    <t xml:space="preserve">     Less PBOP Expense in Year</t>
  </si>
  <si>
    <t>7a</t>
  </si>
  <si>
    <t xml:space="preserve">     Plus PBOP Expense Allowed Amount</t>
  </si>
  <si>
    <t>(Note N)</t>
  </si>
  <si>
    <t>U</t>
  </si>
  <si>
    <t xml:space="preserve">ACCOUNT 454 (RENT FROM ELECTRIC PROPERTY) </t>
  </si>
  <si>
    <t>ACCOUNT 456.1 (OTHER ELECTRIC REVENUES)</t>
  </si>
  <si>
    <t>(page 3, line 47)</t>
  </si>
  <si>
    <t>GROSS REVENUE REQUIREMENT</t>
  </si>
  <si>
    <t>(Note O)</t>
  </si>
  <si>
    <t>(line 1 minus line 7)</t>
  </si>
  <si>
    <t>(line 8 plus line 9)</t>
  </si>
  <si>
    <t xml:space="preserve">     Plus Transmission Related Reg. Comm. Exp.  </t>
  </si>
  <si>
    <t xml:space="preserve">     Less EPRI &amp; Reg. Comm. Exp. &amp; Non-safety Ad.  </t>
  </si>
  <si>
    <t>(Sum of Lines 16 through 19)</t>
  </si>
  <si>
    <t xml:space="preserve">TOTAL DEPRECIATION </t>
  </si>
  <si>
    <t xml:space="preserve">TAXES OTHER THAN INCOME TAXES </t>
  </si>
  <si>
    <t>(Sum of Lines 23 through 29)</t>
  </si>
  <si>
    <t>TOTAL OTHER TAXES</t>
  </si>
  <si>
    <t>(Sum of Lines 1 through 5)</t>
  </si>
  <si>
    <t>TOTAL GROSS PLANT</t>
  </si>
  <si>
    <t>(Sum of Lines 8 through 12)</t>
  </si>
  <si>
    <t xml:space="preserve">TOTAL ACCUM. DEPRECIATION </t>
  </si>
  <si>
    <t>(Sum of Lines 15 through 19)</t>
  </si>
  <si>
    <t>(Line 2 minus Line 9)</t>
  </si>
  <si>
    <t>(Line 4 minus Line 11)</t>
  </si>
  <si>
    <t>(Sum of Lines 22 through 29)</t>
  </si>
  <si>
    <t xml:space="preserve">TOTAL ADJUSTMENTS </t>
  </si>
  <si>
    <t>TOTAL NET PLANT</t>
  </si>
  <si>
    <t>(Sum of Lines 2 through 6)</t>
  </si>
  <si>
    <t xml:space="preserve">TOTAL REVENUE CREDITS </t>
  </si>
  <si>
    <t xml:space="preserve">TOTAL WORKING CAPITAL  </t>
  </si>
  <si>
    <t xml:space="preserve">WORKING CAPITAL </t>
  </si>
  <si>
    <t>(Sum of Lines 20, 30, 31 &amp; 36)</t>
  </si>
  <si>
    <t xml:space="preserve">RATE BASE </t>
  </si>
  <si>
    <t>TOTAL O&amp;M</t>
  </si>
  <si>
    <t xml:space="preserve">Total </t>
  </si>
  <si>
    <t>(Note H)</t>
  </si>
  <si>
    <t>(Note I)</t>
  </si>
  <si>
    <t xml:space="preserve">Total Transmission plant  </t>
  </si>
  <si>
    <t xml:space="preserve">Less Transmission plant excluded from ISO rates  </t>
  </si>
  <si>
    <t xml:space="preserve">Less Transmission plant included in OATT Ancillary Services  </t>
  </si>
  <si>
    <t>(Line 1 minus Lines 2 &amp; 3)</t>
  </si>
  <si>
    <t>Transmission plant included in ISO rates</t>
  </si>
  <si>
    <t>(Line 4 divided by Line 1)</t>
  </si>
  <si>
    <t xml:space="preserve">Percentage of Transmission plant included in ISO Rates  </t>
  </si>
  <si>
    <t>(Sum of Lines 13 through 15)</t>
  </si>
  <si>
    <t>(Sum of Lines 7 through 10)</t>
  </si>
  <si>
    <t xml:space="preserve">  Long Term Debt </t>
  </si>
  <si>
    <t>(Line 36 times Line 38)</t>
  </si>
  <si>
    <t>(Line 36 times Line 39)</t>
  </si>
  <si>
    <t>(Line 36 times Line 37)</t>
  </si>
  <si>
    <t>(Sum of Lines 40 through 43)</t>
  </si>
  <si>
    <t>Amortized Investment Tax Credit</t>
  </si>
  <si>
    <t xml:space="preserve">Income Tax Calculation </t>
  </si>
  <si>
    <t xml:space="preserve">ITC adjustment </t>
  </si>
  <si>
    <t xml:space="preserve">Total Income Taxes </t>
  </si>
  <si>
    <t>(Page 2, Line 37 times Page 4, Line 23)</t>
  </si>
  <si>
    <t xml:space="preserve">     FIT &amp; SIT &amp; P</t>
  </si>
  <si>
    <t>(Note G)</t>
  </si>
  <si>
    <t>(Sum of Lines 14, 20, 30, 44 &amp; 46)</t>
  </si>
  <si>
    <t>REV. REQUIREMENT</t>
  </si>
  <si>
    <t>b. Transmission charges associated with Project detailed on the Project Rev Req Schedule Col. 10.</t>
  </si>
  <si>
    <t xml:space="preserve">a. Transmission charges for all transmission transactions </t>
  </si>
  <si>
    <t xml:space="preserve">a. Bundled Non-RQ Sales for Resale </t>
  </si>
  <si>
    <t>FERC Annual Fees</t>
  </si>
  <si>
    <t>Highway &amp; Vehicle Taxes</t>
  </si>
  <si>
    <t>Gross Receipts Taxes</t>
  </si>
  <si>
    <t>Payments in lieu of Taxes</t>
  </si>
  <si>
    <t>Transmission Lease Payments</t>
  </si>
  <si>
    <t>4</t>
  </si>
  <si>
    <t>1</t>
  </si>
  <si>
    <t>3</t>
  </si>
  <si>
    <t>17</t>
  </si>
  <si>
    <t>18</t>
  </si>
  <si>
    <t>19</t>
  </si>
  <si>
    <t>20</t>
  </si>
  <si>
    <t>21</t>
  </si>
  <si>
    <t>22</t>
  </si>
  <si>
    <t>23</t>
  </si>
  <si>
    <t>24</t>
  </si>
  <si>
    <t>25</t>
  </si>
  <si>
    <t>26</t>
  </si>
  <si>
    <t>(j)</t>
  </si>
  <si>
    <t>Account No. 566 (Misc. Trans. Expense)</t>
  </si>
  <si>
    <t>Account No. 565</t>
  </si>
  <si>
    <t>Amortization of Abandoned Plant</t>
  </si>
  <si>
    <t>(k)</t>
  </si>
  <si>
    <t>Attach. 5, Line 13, Col. (e)</t>
  </si>
  <si>
    <t>V</t>
  </si>
  <si>
    <t>(Note V)</t>
  </si>
  <si>
    <t>Attachment 2</t>
  </si>
  <si>
    <t>100 Basis Point Incentive Return</t>
  </si>
  <si>
    <t>Amortized Investment Tax Credit (266.8f) (enter negative)</t>
  </si>
  <si>
    <t>Return and Income Taxes with 100 basis point increase in ROE</t>
  </si>
  <si>
    <t>Return and Income Taxes without 100 basis point increase in ROE</t>
  </si>
  <si>
    <t>Incremental Return and Income Taxes for 100 basis point increase in ROE</t>
  </si>
  <si>
    <t>Incremental Return and Income Taxes for 100 basis point increase in ROE divided by Rate Base</t>
  </si>
  <si>
    <t>100 Basis Point Incentive Return multiplied by Rate Base (line 1 * line 6)</t>
  </si>
  <si>
    <t>Attachment 10</t>
  </si>
  <si>
    <t>Depreciation Rates</t>
  </si>
  <si>
    <t>Land Rights</t>
  </si>
  <si>
    <t>Power Operated Equipment</t>
  </si>
  <si>
    <t>Communication Equipment</t>
  </si>
  <si>
    <t>Avg. Monthly FERC Rate</t>
  </si>
  <si>
    <t xml:space="preserve">Rate Base Worksheet </t>
  </si>
  <si>
    <t xml:space="preserve">Average of the 13 Monthly Balances </t>
  </si>
  <si>
    <t>Average of the 13 Monthly Balances</t>
  </si>
  <si>
    <t>Account No. 255
Accumulated Deferred Investment Credit</t>
  </si>
  <si>
    <t xml:space="preserve">  Revenues from Grandfathered Interzonal Transactions </t>
  </si>
  <si>
    <t xml:space="preserve">  Production </t>
  </si>
  <si>
    <t xml:space="preserve">  Distribution </t>
  </si>
  <si>
    <t xml:space="preserve">  Common </t>
  </si>
  <si>
    <t>Attachment 4, Line 14, Col. (b)</t>
  </si>
  <si>
    <t>Attachment 4, Line 14, Col. (c)</t>
  </si>
  <si>
    <t>205.46.g for end of year, records for other months</t>
  </si>
  <si>
    <t>207.75.g for end of year, records for other months</t>
  </si>
  <si>
    <t>356.1 for end of year, records for other months</t>
  </si>
  <si>
    <t>219.20-24.c for end of year, records for other months</t>
  </si>
  <si>
    <t>219.26.c for end of year, records for other months</t>
  </si>
  <si>
    <t>Attachment 4, Line 14, Col. (h)</t>
  </si>
  <si>
    <t>Attachment 4, Line 14, Col. (i)</t>
  </si>
  <si>
    <t>Attachment 4, Line 28, Col. (c) (Note S)</t>
  </si>
  <si>
    <t>Attachment 4, Line 14, Col. (e) (Note C)</t>
  </si>
  <si>
    <t>Attachment 4, Line 14, Col. (g)</t>
  </si>
  <si>
    <t>(Note E) Attach. 5, Line 13, Col. (f)</t>
  </si>
  <si>
    <t>(Sum of Lines 1, 4, 7, 7a, 8, 9, 13 less Lines 2, 3, 5, 6, 6a)</t>
  </si>
  <si>
    <t>321.112.b Attach. 5, Line 13, Col. (a)</t>
  </si>
  <si>
    <t xml:space="preserve">321.97.b Attach. 5, Line 13, Col. (b) </t>
  </si>
  <si>
    <t>321.96.b Attach. 5, Line 13, Col. (c)</t>
  </si>
  <si>
    <t>323.197.b Attach. 5, Line 13, Col. (d)</t>
  </si>
  <si>
    <t>(Note S) Attach. 5, Line 26, Col. (b)</t>
  </si>
  <si>
    <t>263.i Attach. 5, Line 26, Col. (c)</t>
  </si>
  <si>
    <t>263.i Attach. 5, Line 26, Col. (d)</t>
  </si>
  <si>
    <t>263.i Attach. 5, Line 26, Co.l (e)</t>
  </si>
  <si>
    <t>263.i Attach. 5, Line 26, Col. (f)</t>
  </si>
  <si>
    <t>263.i Attach. 5, Line 26, Col. (g)</t>
  </si>
  <si>
    <t>266.8f (enter negative) Attach. 5, Line 26, Col. (i)</t>
  </si>
  <si>
    <t>354.21.b</t>
  </si>
  <si>
    <t>354.24,25,26.b</t>
  </si>
  <si>
    <t xml:space="preserve">  Electric </t>
  </si>
  <si>
    <t xml:space="preserve">  Gas</t>
  </si>
  <si>
    <t xml:space="preserve">  Water </t>
  </si>
  <si>
    <t xml:space="preserve">  Total</t>
  </si>
  <si>
    <t>311.x.h</t>
  </si>
  <si>
    <t>Cash Working Capital assigned to transmission is one-eighth of O&amp;M allocated to transmission at page 3, line 14, column 5 minus amortization of Regulatory Asset at page 3, line 11, column 5.  Prepayments are the electric related prepayments booked to Account No. 165 and reported on pages 111, line 57 in the Form 1.</t>
  </si>
  <si>
    <t>(14)</t>
  </si>
  <si>
    <t>(15)</t>
  </si>
  <si>
    <t>Transmission O&amp;M Expenses</t>
  </si>
  <si>
    <t>A&amp;G Expenses</t>
  </si>
  <si>
    <t>Amortization of Regulatory Asset</t>
  </si>
  <si>
    <t>Depreciation Expense - Transmission</t>
  </si>
  <si>
    <t>Depreciation Expense - General &amp; Intangible</t>
  </si>
  <si>
    <t>Payroll Taxes</t>
  </si>
  <si>
    <t>Property Taxes</t>
  </si>
  <si>
    <t>Other Taxes</t>
  </si>
  <si>
    <t xml:space="preserve">  Common Stock</t>
  </si>
  <si>
    <t>Attachment 4, Line 28, Col. (b) (Note T)</t>
  </si>
  <si>
    <t>Calculation of PBOP Expenses</t>
  </si>
  <si>
    <t>Tax Effect of Permanent Differences</t>
  </si>
  <si>
    <t>Attachment 4, Line 14, Col. (f) (Note C)</t>
  </si>
  <si>
    <t>PBOPs</t>
  </si>
  <si>
    <t>(Page 1 line 11)</t>
  </si>
  <si>
    <t>(Page 1 line 16)</t>
  </si>
  <si>
    <t xml:space="preserve">Transmission charges for all transmission transactions </t>
  </si>
  <si>
    <t>Transmission charges associated with Project detailed on the Project Rev Req Schedule Col. 10.</t>
  </si>
  <si>
    <t>29</t>
  </si>
  <si>
    <r>
      <t>310 -</t>
    </r>
    <r>
      <rPr>
        <sz val="10"/>
        <rFont val="Times New Roman"/>
        <family val="1"/>
      </rPr>
      <t>311</t>
    </r>
  </si>
  <si>
    <t>Attach. 5, Line 26, Col. (k) (Note W)</t>
  </si>
  <si>
    <t>W</t>
  </si>
  <si>
    <t>Line 5 includes a 100 basis point increase in ROE that is used only to determine the increase in return and income taxes associated with</t>
  </si>
  <si>
    <t xml:space="preserve">Notes: </t>
  </si>
  <si>
    <t>The Tax Effect of Permanent Differences captures the differences in the income taxes due under the Federal and State calculations and the income taxes calculated</t>
  </si>
  <si>
    <t>For example, if the Commission were to grant a 137 basis point ROE incentive, the increase in return and taxes for a 100 basis point</t>
  </si>
  <si>
    <t>Year 2019</t>
  </si>
  <si>
    <t>Year 2020</t>
  </si>
  <si>
    <t>Year 2021</t>
  </si>
  <si>
    <t>Rate Base times Return</t>
  </si>
  <si>
    <t>Project True-Up</t>
  </si>
  <si>
    <t>Attachment 8</t>
  </si>
  <si>
    <t>Hypothetical Example of Final True-Up of Interest Rates and Interest Calculations for the Construction Loan</t>
  </si>
  <si>
    <t>Attachment 9</t>
  </si>
  <si>
    <t>Company shall be allowed recovery of costs related to interest rate locks.  Absent a Section 205 filing, Company shall not include in the Formula Rate, the gains, losses, or costs related to other hedges.</t>
  </si>
  <si>
    <t xml:space="preserve">Company will not have any grandfathered agreements.  Therefore, this line shall remain zero. </t>
  </si>
  <si>
    <t xml:space="preserve"> Financing Costs  for Long Term Debt using the Internal Rate of Return Methodology </t>
  </si>
  <si>
    <t>(Sum of Lines 20 through 22)</t>
  </si>
  <si>
    <t>(16)</t>
  </si>
  <si>
    <t>Discount</t>
  </si>
  <si>
    <t>(Sum Col. 10 &amp; 12 Less Col. 13)</t>
  </si>
  <si>
    <t>Sum Col. 14 &amp; 15 
(Note G)</t>
  </si>
  <si>
    <t>(Note J)</t>
  </si>
  <si>
    <t>…</t>
  </si>
  <si>
    <t>Interest</t>
  </si>
  <si>
    <t>Excludes Asset Retirement Obligation balances</t>
  </si>
  <si>
    <t>(Page 2, Line 2, Column 3)</t>
  </si>
  <si>
    <t>The Tax Effect of Permanent Differences captures the differences in the income taxes due under the Federal and State calculations and the income taxes calculated in Attachment H that are not the result of a timing difference</t>
  </si>
  <si>
    <t>Attachment H, Page 3, Line Number</t>
  </si>
  <si>
    <t>Attachment H</t>
  </si>
  <si>
    <t xml:space="preserve"> in Attachment H that are not the result of a timing difference</t>
  </si>
  <si>
    <t>To be completed in conjunction with Attachment H.</t>
  </si>
  <si>
    <t>FERC ACCOUNT</t>
  </si>
  <si>
    <t>DESCRIPTION</t>
  </si>
  <si>
    <t>RATE PERCENT</t>
  </si>
  <si>
    <t>TRANSMISSION</t>
  </si>
  <si>
    <t>Structures and Improvements</t>
  </si>
  <si>
    <t>Station Equipment</t>
  </si>
  <si>
    <t>Towers and Fixtures</t>
  </si>
  <si>
    <t>Poles and Fixtures</t>
  </si>
  <si>
    <t>Overhead Conductors &amp; Devices</t>
  </si>
  <si>
    <t>Underground Conduit</t>
  </si>
  <si>
    <t>Underground Conductors &amp; Devices</t>
  </si>
  <si>
    <t>Roads and Trails</t>
  </si>
  <si>
    <t>N/A</t>
  </si>
  <si>
    <t>Intangible Plant - 5 Year</t>
  </si>
  <si>
    <t>Office Furniture and Equipment</t>
  </si>
  <si>
    <t>Network Equipment</t>
  </si>
  <si>
    <t>Transportation Equipment - Auto</t>
  </si>
  <si>
    <t>Transportation Equipment - Light Truck</t>
  </si>
  <si>
    <t>Transportation Equipment - Trailers</t>
  </si>
  <si>
    <t>Transportation Equipment - Heavy Trucks</t>
  </si>
  <si>
    <t>Stores Equipment</t>
  </si>
  <si>
    <t>Tools, Shop and Garage Equipment</t>
  </si>
  <si>
    <t>Laboratory Equipment</t>
  </si>
  <si>
    <t>Miscellaneous Equipment</t>
  </si>
  <si>
    <t>Long Term Interest (117, sum of 62.c through 67.c)</t>
  </si>
  <si>
    <t>Preferred Dividends (118.29c) (positive number)</t>
  </si>
  <si>
    <t>Proprietary Capital (112.16.c)</t>
  </si>
  <si>
    <t>Less Account 216.1 (112.12.c)  (enter negative)</t>
  </si>
  <si>
    <t>Common Stock</t>
  </si>
  <si>
    <t>Origination Fees</t>
  </si>
  <si>
    <t>LIBOR Rate</t>
  </si>
  <si>
    <t>*  Assumes that the construction loan is retired on Sept 1, 2020</t>
  </si>
  <si>
    <t>**  Assumes permanent debt structure is put in place on Sept 1, 2020 with effective rate of 6.5%</t>
  </si>
  <si>
    <t>Calculation of Interest for 2015 True-Up Period</t>
  </si>
  <si>
    <t>Calculation of Interest for 2016 True-Up Period</t>
  </si>
  <si>
    <t>Calculation of Interest for 2017 True-Up Period</t>
  </si>
  <si>
    <t>Calculation of Interest for 2018 True-Up Period</t>
  </si>
  <si>
    <t>Calculation of Interest for 2019 True-Up Period</t>
  </si>
  <si>
    <t>207.58.g for end of year, records for other months</t>
  </si>
  <si>
    <t>219.25.c for end of year, records for other months</t>
  </si>
  <si>
    <t>219.28.c &amp; 200.21.c for end of year, records for other months</t>
  </si>
  <si>
    <t>111.57.c for end of year, records for other months</t>
  </si>
  <si>
    <t>227.8.c &amp; 227.16.c for end of year, records for other months</t>
  </si>
  <si>
    <t>Under/(Over)</t>
  </si>
  <si>
    <t xml:space="preserve">2nd Qtr </t>
  </si>
  <si>
    <t xml:space="preserve">3rd Qtr </t>
  </si>
  <si>
    <t>4th Qtr</t>
  </si>
  <si>
    <t>Rate Base</t>
  </si>
  <si>
    <t xml:space="preserve">  Preferred Stock  </t>
  </si>
  <si>
    <t xml:space="preserve">      WCLTD = Line 3</t>
  </si>
  <si>
    <t>Tax Effect of Permanent Differences  (Note B)</t>
  </si>
  <si>
    <t>Rate Base (line 1)</t>
  </si>
  <si>
    <t xml:space="preserve">     T=1 - {[(1 - SIT) * (1 - FIT)] / (1 - SIT * FIT * p)} =</t>
  </si>
  <si>
    <t>Requires approval by FERC of incentive return applicable to the specified project(s)</t>
  </si>
  <si>
    <t>(Note K)</t>
  </si>
  <si>
    <t>(Note E) Attach. 5, Line 13, Col. (g)</t>
  </si>
  <si>
    <t>Attach. 5, Line 13, Col (h)</t>
  </si>
  <si>
    <t>(Note T) Attach. 5, Line 13, Col. (i)</t>
  </si>
  <si>
    <t>Attach. 5, Line 13, Col .(j)</t>
  </si>
  <si>
    <t xml:space="preserve">RATE BASE: </t>
  </si>
  <si>
    <t>DEPRECIATION EXPENSE  (Note U)</t>
  </si>
  <si>
    <t>The Unamortized Abandoned Plant balance is included in Net Plant, and Amortization of Abandoned Plant is included in Depreciation/Amortization Expense.</t>
  </si>
  <si>
    <t>Attach H, p 1 line 4</t>
  </si>
  <si>
    <t>Incentive ROE</t>
  </si>
  <si>
    <t>(Notes Q &amp; R)</t>
  </si>
  <si>
    <t>(Notes K, Q &amp; R)</t>
  </si>
  <si>
    <t>(Notes D &amp; I)</t>
  </si>
  <si>
    <t>(Notes E &amp; I)</t>
  </si>
  <si>
    <t>Ceiling Rate</t>
  </si>
  <si>
    <t>(Sum Col. 10 &amp; 12)</t>
  </si>
  <si>
    <t xml:space="preserve"> (12a)</t>
  </si>
  <si>
    <t>All facilities other than those being recovered under Schedules 7, 8, 9 are to be included in Attachment 1.</t>
  </si>
  <si>
    <t>Page 4, Line 28 must equal zero since all short-term power sales must be unbundled and the transmission component reflected in Account No. 456.1.</t>
  </si>
  <si>
    <t>Return    (Attach. H, page 3 line 46 col 5)</t>
  </si>
  <si>
    <t>Income Tax    (Attach. H, page 3 line 44 col 5)</t>
  </si>
  <si>
    <t>26a</t>
  </si>
  <si>
    <t>Attachment 4, Line 31, Col. (h)</t>
  </si>
  <si>
    <t xml:space="preserve">Lines 2-3 cannot change absent approval or acceptance by FERC in a separate proceeding. </t>
  </si>
  <si>
    <t>Attachment 7, Line 8, Col. (g)</t>
  </si>
  <si>
    <t>Attachment 7, Line 6, Col. (g)</t>
  </si>
  <si>
    <t xml:space="preserve">   Miscellaneous Transmission Expense (less amortization of regulatory asset)</t>
  </si>
  <si>
    <t>X</t>
  </si>
  <si>
    <t xml:space="preserve">COMMON PLANT ALLOCATOR  (CE)  (Note J and X) </t>
  </si>
  <si>
    <t>Calculate using a simple average of beginning of year and end of year balances reconciling to FERC Form No. 1 by Page, Line and Column as shown in Column 2.</t>
  </si>
  <si>
    <t>205.5.g &amp; 207.99.g for end of year, records for other months</t>
  </si>
  <si>
    <t>Attachment H, Page 3, Line No.:</t>
  </si>
  <si>
    <t>Attachment H, Page 4, Line No:</t>
  </si>
  <si>
    <t>Labor dollars (total labor from budget)</t>
  </si>
  <si>
    <t>Note:</t>
  </si>
  <si>
    <t>Note A</t>
  </si>
  <si>
    <t>Note B</t>
  </si>
  <si>
    <t xml:space="preserve">Note C  </t>
  </si>
  <si>
    <t>List of all reserves:</t>
  </si>
  <si>
    <r>
      <t>Enter 1 if NOT in a trust or</t>
    </r>
    <r>
      <rPr>
        <sz val="10"/>
        <rFont val="Times New Roman"/>
        <family val="1"/>
      </rPr>
      <t xml:space="preserve"> reserved account, enter zero (0) if included in a trust or reserved account </t>
    </r>
  </si>
  <si>
    <t>Enter 1 if the accrual account is included in the formula rate, enter (0) if  O if the accrual account is NOT included in the formula rate</t>
  </si>
  <si>
    <t xml:space="preserve">Enter the percentage paid for by customers, 1 less the percent associated with an offsetting liability on the balance sheet </t>
  </si>
  <si>
    <t xml:space="preserve">Allocation (Plant or Labor Allocator) </t>
  </si>
  <si>
    <t>Amount Allocated, col. c x col. d x col. e x col. f x col. g</t>
  </si>
  <si>
    <t>30a</t>
  </si>
  <si>
    <t>Reserve 1</t>
  </si>
  <si>
    <t>30b</t>
  </si>
  <si>
    <t>Reserve 2</t>
  </si>
  <si>
    <t>30c</t>
  </si>
  <si>
    <t>Reserve 3</t>
  </si>
  <si>
    <t>30d</t>
  </si>
  <si>
    <t>Reserve 4</t>
  </si>
  <si>
    <t>30e</t>
  </si>
  <si>
    <t>30f</t>
  </si>
  <si>
    <t>Recovery of regulatory asset is limited to any regulatory assets authorized by FERC.</t>
  </si>
  <si>
    <r>
      <rPr>
        <sz val="10"/>
        <rFont val="Times New Roman"/>
        <family val="1"/>
      </rPr>
      <t xml:space="preserve">Unamortized Abandoned Plant and Amortization of Abandoned Plant will be zero until the Commission accepts or approves recovery of the cost of abandoned plant. </t>
    </r>
    <r>
      <rPr>
        <strike/>
        <sz val="10"/>
        <rFont val="Times New Roman"/>
        <family val="1"/>
      </rPr>
      <t xml:space="preserve"> </t>
    </r>
  </si>
  <si>
    <t>Notes A &amp; E</t>
  </si>
  <si>
    <t>Notes B &amp; F</t>
  </si>
  <si>
    <t>272.8.b &amp; 273.8.k</t>
  </si>
  <si>
    <t>Consistent with 266.8.b &amp; 267.8.h</t>
  </si>
  <si>
    <t>Account No. 281
Accumulated Deferred Income Taxes (Note D)</t>
  </si>
  <si>
    <t>Account No. 282
Accumulated Deferred Income Taxes (Note D)</t>
  </si>
  <si>
    <t>Account No. 283
Accumulated Deferred Income Taxes (Note D)</t>
  </si>
  <si>
    <t>Actual Revenue</t>
  </si>
  <si>
    <t>Requirement</t>
  </si>
  <si>
    <t>Annual True-Up Calculation</t>
  </si>
  <si>
    <t xml:space="preserve">Net </t>
  </si>
  <si>
    <t>Net Revenue</t>
  </si>
  <si>
    <t xml:space="preserve">Revenue </t>
  </si>
  <si>
    <t>Income</t>
  </si>
  <si>
    <t>Or Other Identifier</t>
  </si>
  <si>
    <t>Project Name</t>
  </si>
  <si>
    <r>
      <t>Requirement</t>
    </r>
    <r>
      <rPr>
        <vertAlign val="superscript"/>
        <sz val="10"/>
        <color theme="1"/>
        <rFont val="Times New Roman"/>
        <family val="1"/>
      </rPr>
      <t>1</t>
    </r>
  </si>
  <si>
    <t>Received</t>
  </si>
  <si>
    <t>Monthly Interest Rate</t>
  </si>
  <si>
    <t>Interest Income (Expense)</t>
  </si>
  <si>
    <t>In Dollars</t>
  </si>
  <si>
    <t>Col. (b) + Col. (c)</t>
  </si>
  <si>
    <t xml:space="preserve"> Project #</t>
  </si>
  <si>
    <t>15a</t>
  </si>
  <si>
    <t>15b</t>
  </si>
  <si>
    <t>15c</t>
  </si>
  <si>
    <t>Cost of Debt for the Construction Loan Calculated on Attachment 8 Once the Loan is Paid Off:</t>
  </si>
  <si>
    <t>Actual Net Revenue Requirement in Attachment 3, col. (G) for the year</t>
  </si>
  <si>
    <t>Actual Net Revenue Requirement if the Cost of Debt in Col. (c) had been Used</t>
  </si>
  <si>
    <t>Over (Under) Recovery             Col. (d) less Col. (e)</t>
  </si>
  <si>
    <t>To be utilized until a project is placed in service</t>
  </si>
  <si>
    <t>Internal Rate of Return (Note 1)</t>
  </si>
  <si>
    <r>
      <t>Based on following Financial Formula (Note 2)</t>
    </r>
    <r>
      <rPr>
        <b/>
        <sz val="10"/>
        <rFont val="Times New Roman"/>
        <family val="1"/>
      </rPr>
      <t>:</t>
    </r>
  </si>
  <si>
    <t>Rates/Fees</t>
  </si>
  <si>
    <t>21a</t>
  </si>
  <si>
    <t>Quarterly Construction Expenditures       ( $000's)</t>
  </si>
  <si>
    <t>Interest &amp; Principal Payments ($000's)</t>
  </si>
  <si>
    <t>Estimated</t>
  </si>
  <si>
    <t>Cumulative Col. D</t>
  </si>
  <si>
    <t>Interest Rate from Line 25 (Note 3)</t>
  </si>
  <si>
    <t>Input in first Qtr of Loan</t>
  </si>
  <si>
    <t>Lines 17 - 21x</t>
  </si>
  <si>
    <t>Notes</t>
  </si>
  <si>
    <t xml:space="preserve">   N is the last quarter the loan would be outstanding</t>
  </si>
  <si>
    <t xml:space="preserve">   t is each quarter</t>
  </si>
  <si>
    <t xml:space="preserve">   Alternatively the equation can be written as 0 = C0 + C1/(1+IRR) + C2/(1+IRR)2 + C3/(1+IRR)3 + . . . +Cn/(1+IRR)n and solved for IRR</t>
  </si>
  <si>
    <t xml:space="preserve">   The 8% in the above formula is a seed number to ensure the formula produces a positive number.</t>
  </si>
  <si>
    <t>3.  Line 1 reflects the loan amount, the maximum amount that can be drawn on</t>
  </si>
  <si>
    <t xml:space="preserve">   once the actual fees are known.</t>
  </si>
  <si>
    <t xml:space="preserve">  amounts are known</t>
  </si>
  <si>
    <t>Annual Allocation Factor Revenue Credits</t>
  </si>
  <si>
    <t>Inclusive of any CWIP or unamortized abandoned plant included in rate base when authorized by FERC order less any prefunded AFUDC, if applicable.</t>
  </si>
  <si>
    <t>PBOP amount included in Company's O&amp;M and A&amp;G expenses included in FERC Account Nos. 500-935</t>
  </si>
  <si>
    <t>Project Depreciation Expense is the actual value booked for the project and included in the Depreciation Expense in Attachment H, page 3, line 16.  Project Depreciation Expense includes the amortization of Abandoned Plant</t>
  </si>
  <si>
    <t xml:space="preserve"> Gross plant does not include Unamortized Abandoned Plant.</t>
  </si>
  <si>
    <t>Attachment 3, Col. J</t>
  </si>
  <si>
    <t>(Sum of Lines 33 through 35)</t>
  </si>
  <si>
    <t>(line 13 / line 16)</t>
  </si>
  <si>
    <t>(line 11)</t>
  </si>
  <si>
    <t>ACCOUNT 447 (SALES FOR RESALE) (Note L)</t>
  </si>
  <si>
    <t>Attach H, p 3, line 30 col 5</t>
  </si>
  <si>
    <t>Attach H, p 3, line 44 col 5</t>
  </si>
  <si>
    <t>Attach H, p 3, line 46 col 5</t>
  </si>
  <si>
    <t>Attachment H, Page 3, Line 37</t>
  </si>
  <si>
    <t>Attachment H, Page 3, Line 38</t>
  </si>
  <si>
    <t>Attachment H, Page 3, Line 39</t>
  </si>
  <si>
    <t>Total Annual Revenue Requirements (Note A)</t>
  </si>
  <si>
    <t xml:space="preserve">  Unfunded Reserves (enter negative)</t>
  </si>
  <si>
    <t>GROSS PLANT IN SERVICE   (Notes U and R)</t>
  </si>
  <si>
    <t>ACCUMULATED DEPRECIATION  (Notes U and R)</t>
  </si>
  <si>
    <t>ADJUSTMENTS TO RATE BASE  (Note R)</t>
  </si>
  <si>
    <t xml:space="preserve">Project Gross Plant is the total capital investment for the project calculated in the same method as the gross plant value in line 1.  This value includes subsequent capital investments required to maintain the facilities to their original capabilities.  </t>
  </si>
  <si>
    <t>labor expensed (labor not capitalized) by SCMCN in current year, 354.28.b.</t>
  </si>
  <si>
    <t>Prior Period</t>
  </si>
  <si>
    <t>SCMCN</t>
  </si>
  <si>
    <t>PBOP Expense for current year</t>
  </si>
  <si>
    <t>Cost per labor dollar (line2 / line3)</t>
  </si>
  <si>
    <t xml:space="preserve">There will be zero PBOP expenses in the SCMCN rates until SCMCN files for recovery of its PBOP expenses.  Line 8 removes all SCMCN or affiliate BPOP expenses in FERC Accounts 500-935. </t>
  </si>
  <si>
    <t>Franchises and Consents (Note 1)</t>
  </si>
  <si>
    <t>Note 1:</t>
  </si>
  <si>
    <t>Attachment 4, Line 28, Col. (d) (Notes B and X)</t>
  </si>
  <si>
    <t>Attachment 4, Line 28, Col. (e) (Notes B and X)</t>
  </si>
  <si>
    <t>Attachment 4, Line 28, Col. (f) (Notes B and X)</t>
  </si>
  <si>
    <t>Attachment 4, Line 28, Col. (g) (Notes B and X)</t>
  </si>
  <si>
    <t>Attachment 4, Line 28, Col. (h) (Notes B and X)</t>
  </si>
  <si>
    <t xml:space="preserve">LAND HELD FOR FUTURE USE  </t>
  </si>
  <si>
    <t>(Line 11 plus Line 12) Ties to 321.97.b</t>
  </si>
  <si>
    <t>336.7.b, d &amp;e Attach. 5, Line 13, Col. (k)</t>
  </si>
  <si>
    <t>336.11.b, d &amp;e</t>
  </si>
  <si>
    <t>336.10.b, d &amp;e, 336.1.b, d &amp;e Attach. 5, Line 26, Col. (a)</t>
  </si>
  <si>
    <t xml:space="preserve"> Total  (W&amp; S Allocator is 1 if lines 7-10 are zero)</t>
  </si>
  <si>
    <t xml:space="preserve">330.x.n </t>
  </si>
  <si>
    <t>Reserved</t>
  </si>
  <si>
    <t>GENERAL, INTANGIBLE AND COMMON (G&amp;C) DEPRECIATION EXPENSE</t>
  </si>
  <si>
    <t>Annual Allocation Factor for G, I &amp; C Depreciation Expense</t>
  </si>
  <si>
    <t>Total G, I &amp; C Depreciation Expense</t>
  </si>
  <si>
    <t>(line 14 divided by line 2 col 3)</t>
  </si>
  <si>
    <t>Attach H, p 2, line 16 col 5 plus line 27 &amp; 29 col 5 (Note B)</t>
  </si>
  <si>
    <t>Gross Transmission Plant is that identified on page 2 line 2 of Attachment H</t>
  </si>
  <si>
    <t>The Net Rev Req is the value to be used in the SPP's rate calculation under the applicable Schedule under the SPP OATT for each project.</t>
  </si>
  <si>
    <t>The Total General, Intangible and Common Depreciation Expense excludes any depreciation expense directly associated with a project and thereby included in page 2 column 9.</t>
  </si>
  <si>
    <t>The discount is the reduction in revenue, if any, that the company agreed to, for instance, to be selected to build facilities as the result of a competitive process and equals the amount by which the annual revenue requirement is reduced from the ceiling rate</t>
  </si>
  <si>
    <t>(Attachment 2, Line 28 /100 * Col. 11)</t>
  </si>
  <si>
    <t>Net Rev Req</t>
  </si>
  <si>
    <t xml:space="preserve">Attachment H, Page 2 line 37, Col.5 </t>
  </si>
  <si>
    <t>(Attachment H, Notes Q and R)</t>
  </si>
  <si>
    <t>(Attachment H, Notes K, Q and R)</t>
  </si>
  <si>
    <t>Cost = Attachment H, Page 4 Line 22, Cost plus .01</t>
  </si>
  <si>
    <t>Total  (sum lines 3-5)</t>
  </si>
  <si>
    <t>increase in ROE would be multiplied by 1.37 on Attachment 1 column 12.</t>
  </si>
  <si>
    <t>a 100 basis point increase in ROE.  Any actual ROE incentive must be approved by the Commission.</t>
  </si>
  <si>
    <r>
      <t>Revenue Received</t>
    </r>
    <r>
      <rPr>
        <vertAlign val="superscript"/>
        <sz val="10"/>
        <color theme="1"/>
        <rFont val="Times New Roman"/>
        <family val="1"/>
      </rPr>
      <t>3</t>
    </r>
  </si>
  <si>
    <t>% of</t>
  </si>
  <si>
    <t>Revenue</t>
  </si>
  <si>
    <t>Total True-Up</t>
  </si>
  <si>
    <r>
      <t>Requirement</t>
    </r>
    <r>
      <rPr>
        <vertAlign val="superscript"/>
        <sz val="10"/>
        <color theme="1"/>
        <rFont val="Times New Roman"/>
        <family val="1"/>
      </rPr>
      <t>2</t>
    </r>
  </si>
  <si>
    <r>
      <t xml:space="preserve">Adjustment </t>
    </r>
    <r>
      <rPr>
        <vertAlign val="superscript"/>
        <sz val="10"/>
        <rFont val="Times New Roman"/>
        <family val="1"/>
      </rPr>
      <t>5</t>
    </r>
  </si>
  <si>
    <r>
      <t>(Expense)</t>
    </r>
    <r>
      <rPr>
        <vertAlign val="superscript"/>
        <sz val="10"/>
        <color theme="1"/>
        <rFont val="Times New Roman"/>
        <family val="1"/>
      </rPr>
      <t>4</t>
    </r>
  </si>
  <si>
    <t>3a</t>
  </si>
  <si>
    <t>3b</t>
  </si>
  <si>
    <t>3c</t>
  </si>
  <si>
    <t>Prior Period Adjustment</t>
  </si>
  <si>
    <t>(Note B)</t>
  </si>
  <si>
    <t>Prior Period Adjustment is the amount of an adjustment to correct an error in a prior period.  The FERC Refund interest rate specified in CFR 35.19(a) for the period up to the date the projected rates that are subject to True Up here went into effect.</t>
  </si>
  <si>
    <t xml:space="preserve">CWIP in Rate Base </t>
  </si>
  <si>
    <t>Account No. 190
Accumulated Deferred Income Taxes (Note D)</t>
  </si>
  <si>
    <t>Attachment H, Page 2, Line No:</t>
  </si>
  <si>
    <t>Unfunded Reserves    (Notes G &amp; H)</t>
  </si>
  <si>
    <t>Recovery of abandoned plant is limited to any abandoned plant recovery authorized by FERC.</t>
  </si>
  <si>
    <t>Includes only CWIP authorized by the Commission for inclusion in rate base.  The annual report filed pursuant to Section 7 of the Protocols will include for each project under construction (i) the CWIP balance eligible for inclusion in rate base; (ii) the CWIP balance ineligible for inclusion in rate base; and</t>
  </si>
  <si>
    <t xml:space="preserve"> (iii) a demonstration that AFUDC is only applied to the CWIP balance that is not included in rate base.  The annual report will reconcile the project-specific CWIP balances to the total Account 107 CWIP balance reported on p. 216.b of the FERC Form 1.</t>
  </si>
  <si>
    <t xml:space="preserve">Recovery of a Regulatory Asset is permitted only for pre-commercial and formation expenses, and is subject to FERC approval before the amortization of the Regulatory Asset can be included in rates.  Recovery of any other regulatory assets requires authorization from the Commission. A carrying charge equal to the AFUDC rate will be applied to the Regulatory Asset prior to the rate year when costs are first recovered. </t>
  </si>
  <si>
    <t>The Formula Rate shall include a credit to rate base for all unfunded reserves (funds collected from customers that (1) have not been set aside in a trust, escrow or restricted account; (2) whose balance are collected from customers through cost accruals to accounts that are recovered under the Formula Rate; and (3) exclude the portion of any balance offset by a balance sheet account).  Each unfunded reserve will be included on lines 30 above.  The allocator in Col. (g) will be the same allocator used in the formula for the cost accruals to the account that is recovered under the Formula Rate.  Since reserves can be created by an offsetting balance sheet account, rather than through cost accruals, the amount to be deducted from rate base should exclude the portion offset by another balance sheet account.</t>
  </si>
  <si>
    <t>Attachment H, Pages 3 and 4, Worksheet</t>
  </si>
  <si>
    <t>Form No. 1</t>
  </si>
  <si>
    <t>321.112.b</t>
  </si>
  <si>
    <t>321.97.b</t>
  </si>
  <si>
    <t>321.96.b</t>
  </si>
  <si>
    <t>323.197.b</t>
  </si>
  <si>
    <t>(Note E)</t>
  </si>
  <si>
    <t>Portion of Transmission O&amp;M</t>
  </si>
  <si>
    <t>Portion of Account 566</t>
  </si>
  <si>
    <t>Balance of Account 566</t>
  </si>
  <si>
    <t>336.7.b, d &amp; e</t>
  </si>
  <si>
    <t>(Note S)</t>
  </si>
  <si>
    <t>266.8.f</t>
  </si>
  <si>
    <t>(Note W)</t>
  </si>
  <si>
    <t>336.10.b, d &amp; e, 336.1.b, d &amp; e</t>
  </si>
  <si>
    <t>(Note L)</t>
  </si>
  <si>
    <t>(Note M)</t>
  </si>
  <si>
    <t>Portion of Account 456.1</t>
  </si>
  <si>
    <t>Notes K, Q &amp; R from Attachment H</t>
  </si>
  <si>
    <t>Quarter (Note A)</t>
  </si>
  <si>
    <t>Interest rate for the Quarter pursuant to Section 35.19(a)</t>
  </si>
  <si>
    <t>Note A:</t>
  </si>
  <si>
    <t>Lines 1-7 are the FERC interest rate under section 35.19(a) of the regulations for the period shown.</t>
  </si>
  <si>
    <t>Line 8 is the average of lines 1-7.</t>
  </si>
  <si>
    <t>True-Up Interest Rate</t>
  </si>
  <si>
    <t>2.  The IRR is a discount rate that makes the net present value of a series of cash flows equal to zero.  The IRR equation is shown on line 6.</t>
  </si>
  <si>
    <t xml:space="preserve">5.  The estimate of the average 3 month Libor forward rate for the year on line 23 is that published by Bloomberg Finance L.P. during August of the prior year and is trued-up to actual </t>
  </si>
  <si>
    <t>9. Table 5, Col F calculates the interest on the principle drawn down to date based on the applicable interest on line 25</t>
  </si>
  <si>
    <t xml:space="preserve">12.  The inputs shall be estimated based on the current market conditions and is subject to true up for all inputs , e.g., fees, interest rates, spread, and Table 3 once the </t>
  </si>
  <si>
    <t>Project Name (Notes M &amp; N)</t>
  </si>
  <si>
    <t>N</t>
  </si>
  <si>
    <t xml:space="preserve">Facilities that provide Wholesale Distribution Service are not to be listed as projects on lines 15, the revenue requirements associated with these facilities are calculated on Attachment 11 </t>
  </si>
  <si>
    <t>Attachment 11</t>
  </si>
  <si>
    <t>Wholesale Distribution Service</t>
  </si>
  <si>
    <t>The Use % is the customers NCP load divided by all of the NCP loads on the facilities</t>
  </si>
  <si>
    <t>Page 4 of 6</t>
  </si>
  <si>
    <t>Page 1 of 6</t>
  </si>
  <si>
    <t>Page 2 of 6</t>
  </si>
  <si>
    <t>Page 3 of 6</t>
  </si>
  <si>
    <t xml:space="preserve">  Distribution</t>
  </si>
  <si>
    <t xml:space="preserve">ADJUSTMENTS TO RATE BASE  </t>
  </si>
  <si>
    <t xml:space="preserve">GROSS PLANT IN SERVICE  </t>
  </si>
  <si>
    <t>(Sum of Lines 14 through 16)</t>
  </si>
  <si>
    <t>(Sum of Lines 7 through 9)</t>
  </si>
  <si>
    <t>(Sum of Lines 2 through 5)</t>
  </si>
  <si>
    <t>Alloc</t>
  </si>
  <si>
    <t>(line 7 / line 10)</t>
  </si>
  <si>
    <t>(line 6)</t>
  </si>
  <si>
    <t>a</t>
  </si>
  <si>
    <t>b</t>
  </si>
  <si>
    <t>c</t>
  </si>
  <si>
    <t>d</t>
  </si>
  <si>
    <t>z</t>
  </si>
  <si>
    <t xml:space="preserve">DISTRIBUTION LAND HELD FOR FUTURE USE  </t>
  </si>
  <si>
    <t xml:space="preserve">  Distribution Materials &amp; Supplies</t>
  </si>
  <si>
    <t>227.9.c for end of year, records for other months</t>
  </si>
  <si>
    <t>(Sum of Lines 1, 2, 6, 7, less Lines 3, 4, 5)</t>
  </si>
  <si>
    <t>(Sum of Lines 10 through 12)</t>
  </si>
  <si>
    <t xml:space="preserve">336.8.b, d &amp;e </t>
  </si>
  <si>
    <t xml:space="preserve">DEPRECIATION EXPENSE  </t>
  </si>
  <si>
    <t>(Sum of Lines 16 through 22)</t>
  </si>
  <si>
    <t>(Line 29 times Line 30)</t>
  </si>
  <si>
    <t>(Line 29 times Line 31)</t>
  </si>
  <si>
    <t>(Line 29 times Line 32)</t>
  </si>
  <si>
    <t>(Sum of Lines 33 through 36)</t>
  </si>
  <si>
    <t>Gross Plant</t>
  </si>
  <si>
    <t>Net Plant</t>
  </si>
  <si>
    <t>Allocation Factor</t>
  </si>
  <si>
    <t>Distribution</t>
  </si>
  <si>
    <t>Annual Allocation Factor for Expense, Page 6 line 18</t>
  </si>
  <si>
    <t>Annual Allocation Factor for Return, Page 6 line 19</t>
  </si>
  <si>
    <t>Page 5 lines 8 and 23, col 5</t>
  </si>
  <si>
    <t>Page 5 lines 37 and 39, col 5</t>
  </si>
  <si>
    <t>Total Annual Revenue Requirement  (Col. 9 *10)</t>
  </si>
  <si>
    <t>(Sum Col. 9 &amp; 10)</t>
  </si>
  <si>
    <t>(Sum Col. 4, 7 &amp; 8)</t>
  </si>
  <si>
    <t>(Col. 5 * Col. 6)</t>
  </si>
  <si>
    <t>(Col. 2 * Col. 3)</t>
  </si>
  <si>
    <t xml:space="preserve">   Ct is the cash flow (Table 5, Col. I in each quarter)</t>
  </si>
  <si>
    <t xml:space="preserve">6.  Table 5, Col. C reflect the capital expenditures in each quarter </t>
  </si>
  <si>
    <t xml:space="preserve">7.  Table 5, Col. D reflect the amount of the loan that is drawn down in the quarter </t>
  </si>
  <si>
    <t>Where A =</t>
  </si>
  <si>
    <t>A x (line 21, Col. (b)/4) + sum of line 17, Col. (c) through line 21x, Col. (c)</t>
  </si>
  <si>
    <t>Loan amount in line 1 less the amount drawn down (Table 5, Col. (E)) in the prior quarter</t>
  </si>
  <si>
    <t>Table 1</t>
  </si>
  <si>
    <t>Table 2</t>
  </si>
  <si>
    <t>Table 3</t>
  </si>
  <si>
    <t>Table 4</t>
  </si>
  <si>
    <t>Table 5</t>
  </si>
  <si>
    <t xml:space="preserve">   The Excel ™ formula on line 2 is :  (round(XIRR(first quarter of loan Col A of Table 5:last quarter of loan Col A of Table 5, first quarter of loan Col I of Table 5: last quarter of loan Col I of Table 5, 8%),4)</t>
  </si>
  <si>
    <t xml:space="preserve">     average 3 month Libor rate for the year under the loan.  </t>
  </si>
  <si>
    <t>8.  Table 5, Col. E is the amount of principle drawn down</t>
  </si>
  <si>
    <t xml:space="preserve">10.  Table 5, Col. G is the total origination fees in line 16 and is input in the first quarter that a portion of the loan in drawn </t>
  </si>
  <si>
    <t>11.  Table 5, Col. H is calculated as follows:</t>
  </si>
  <si>
    <t>over the remaining months of the Rate Year.</t>
  </si>
  <si>
    <t>GENERAL AND INTANGIBLE</t>
  </si>
  <si>
    <t xml:space="preserve">Electric Intangible Franchises and Transmission Land Rights are amortized </t>
  </si>
  <si>
    <t xml:space="preserve">   over the life of the franchise agreement or land right.</t>
  </si>
  <si>
    <t xml:space="preserve">4) Interest from Attachment 6. </t>
  </si>
  <si>
    <t>11a</t>
  </si>
  <si>
    <t>11b</t>
  </si>
  <si>
    <t>11c</t>
  </si>
  <si>
    <t>L</t>
  </si>
  <si>
    <t>Date Payments Received</t>
  </si>
  <si>
    <t>Rate (line 8)</t>
  </si>
  <si>
    <t>South Central MCN LLC</t>
  </si>
  <si>
    <r>
      <t>The revenues credited on page 1 lines 2-6 shall include only the amounts received directly (in the case of grandfathered agreements) or from the ISO (for service under this tariff) reflecting the Transmission Owner's integrated transmission facilities.  Revenue Credits do not include revenues associated with FERC annual charges, gross receipts taxes,</t>
    </r>
    <r>
      <rPr>
        <strike/>
        <sz val="10"/>
        <rFont val="Times New Roman"/>
        <family val="1"/>
      </rPr>
      <t xml:space="preserve"> </t>
    </r>
    <r>
      <rPr>
        <sz val="10"/>
        <rFont val="Times New Roman"/>
        <family val="1"/>
      </rPr>
      <t>facilities not included in this template (e.g., direct assignment facilities and GSUs) the costs of which are not recovered under this Rate Formula Template.</t>
    </r>
  </si>
  <si>
    <t xml:space="preserve">Recovery of Regulatory Assets is permitted only for pre-commercial and formation expenses as authorized by the Commission.  Recovery of any other regulatory assets requires authorization from the Commission. A carrying charge equal to the AFUDC rate will be applied to the Regulatory Asset prior to the rate year when costs are first recovered. </t>
  </si>
  <si>
    <t>Unamortized Abandoned Plant and Amortization of Abandoned Plant will be zero until the Commission accepts or approves recovery of the cost of abandoned plant.  Utility must receive FERC authorization before recovering the cost of abandoned plant.</t>
  </si>
  <si>
    <t>Project Net Plant is the Project Gross Plant Identified in Column 3 less the associated Accumulated Depreciation.  Net Plant includes CWIP and Unamortized Abandoned Plant and excludes any regulatory asset, which are to entered as a separate line item.</t>
  </si>
  <si>
    <t>Affiliate</t>
  </si>
  <si>
    <t xml:space="preserve">Interest is calculated by taking the interest rate in line 8 and applying it monthly to the balances in Column C-N (i.e., for January 12/12* Column O, February 11/12* Column O, etc.) </t>
  </si>
  <si>
    <t>When an updated projected net revenue requirement is posted due to an asset acquisition as provided for in the Protocols, the difference between the updated net revenue requirement in Col (16) and the revenues collected to date will be recovered</t>
  </si>
  <si>
    <t>Attachment 5, line 36, col e</t>
  </si>
  <si>
    <t>263.i Attach. 5, Line 26, Col. (h)</t>
  </si>
  <si>
    <t>201.3.d</t>
  </si>
  <si>
    <t xml:space="preserve">Attach 5, line 36, col (a) </t>
  </si>
  <si>
    <t xml:space="preserve">(Note M) Attach 5, line 36, col (b) </t>
  </si>
  <si>
    <t xml:space="preserve">Attach 5, line 36, col (c) </t>
  </si>
  <si>
    <t xml:space="preserve">Attach 5, line 36, col (d) </t>
  </si>
  <si>
    <t xml:space="preserve">Page 3, Line 6 - EPRI Annual Membership Dues listed in Form 1 at 353.f, all Regulatory Commission Expenses itemized at 351.h, and non-safety related advertising included in Account 930.1 found at 323.191.b.  Page 3, Line 7-Regulatory Commission Expenses directly related to transmission service, ISO filings, or transmission siting itemized at 351.h. </t>
  </si>
  <si>
    <t>214.x.d for end of year, records for other months</t>
  </si>
  <si>
    <t>1) From Attachment 1, line 15, col. 14 for the projection for the Rate Year.</t>
  </si>
  <si>
    <t>Actual</t>
  </si>
  <si>
    <t>Projected</t>
  </si>
  <si>
    <t>(E, Line 2 ) x (D)</t>
  </si>
  <si>
    <t>Collection  (F)-(E)</t>
  </si>
  <si>
    <t>(G) + (H) + (I)</t>
  </si>
  <si>
    <t>3) The "Revenue Received" on line 2, Col. (E), is the total amount of revenue distributed to company in the  year as shown on  pages 328-330 of the Form No 1. The Revenue Received is input on line 2, Col. E excludes any True-Up revenues.</t>
  </si>
  <si>
    <t xml:space="preserve">      Column E, lines 3 are the dollar amounts of Revenue Received reflecting the % in Column D.  This assigns to each project a percentage of the revenue received based on the percentage of the Projected Net Revenue Requirement in Column C.</t>
  </si>
  <si>
    <t>5)  Prior Period Adjustment from line 5 is pro rata  to each project, unless the error was project specific.</t>
  </si>
  <si>
    <t>Rate Year being Trued-Up</t>
  </si>
  <si>
    <t>Revenue Requirement Projected</t>
  </si>
  <si>
    <t>For Rate Year</t>
  </si>
  <si>
    <t>True-Up Adjustment is calculated on the Project True-up Schedule for the Rate Year</t>
  </si>
  <si>
    <t>For each project or Attachment H, the utility will populate the formula rate with the inputs for the True-Up Year.  The revenue requirements, based on actual operating results for the True-Up Year, associated with the projects and Attachment H will then be entered in Col. (F) above.  Column (E) above contains the actual revenues received associated with Attachment H and any Projects paid by SPP to the utility during the True-Up Year.   Then in Col. (G), Col. (E) is subtracted from Col. (F) to calculate the True-up Adjustment.  The Prior Period Adjustment from Line 5 below is input in Col. (H).  Column (I) is the applicable interest rate from Attachment 6.  Column (I) adds the interest on the sum of Col.(G) and  (H).  Col. (J) is the sum of Col. (G), (H), and (I).</t>
  </si>
  <si>
    <t>Page 1 of 1</t>
  </si>
  <si>
    <t>263.i</t>
  </si>
  <si>
    <t>(sum lines 41-43)</t>
  </si>
  <si>
    <t>(Sum of Lines 45-47)</t>
  </si>
  <si>
    <t>Preferred Stock balance will reflect the 13 month average of the balances, of which the 1st and 13th are found on page 112 line 3.c &amp; d in the Form No. 1</t>
  </si>
  <si>
    <t>Common Stock balance will reflect the 13 month average of the balances, of which the 1st and 13th are found on page 112 lines 3.c &amp; d,  12.c &amp; d, and 16.c &amp; d in the Form No. 1 as shown on lines 41-44 above</t>
  </si>
  <si>
    <t xml:space="preserve">4.  Lines 11-21a include the fees associated with the loan.  They are estimated based on current bank condition and are updated with the actual fees </t>
  </si>
  <si>
    <t>Over (Under) Recovery</t>
  </si>
  <si>
    <t>Rate Year</t>
  </si>
  <si>
    <t>Refund/Surcharge Interest Rate Calculated on Attachment 6 for the Rate Year</t>
  </si>
  <si>
    <t>From Column (g)</t>
  </si>
  <si>
    <t xml:space="preserve">Above for the </t>
  </si>
  <si>
    <t>Weighting</t>
  </si>
  <si>
    <t>Col (c) x Col (d) x</t>
  </si>
  <si>
    <t>Col (e) x -1</t>
  </si>
  <si>
    <t>Total Amount of True-Up Adjustment for 2017 ATRR</t>
  </si>
  <si>
    <t>Total Amount of True-Up Adjustment for 2018 ATRR</t>
  </si>
  <si>
    <t>Total Amount of True-Up Adjustment for 2019 ATRR</t>
  </si>
  <si>
    <t>Total Amount of Construction Loan Related True-Up with Interest (Refund)/Owed (Total Amount of True-Up Adjustment below for the Rate Year)</t>
  </si>
  <si>
    <t>Cost of Debt Used in Determining the Actual Net Revenue Requirement in Attachment H, page 4, line 20</t>
  </si>
  <si>
    <t>Notes are on Page 2</t>
  </si>
  <si>
    <t>Annual Allocation Factor for Expense, Page 1 line 11</t>
  </si>
  <si>
    <t>Project Net Plant     (Note G)</t>
  </si>
  <si>
    <t>Project Depreciation/Amortization Expense   (Notes F &amp; G)</t>
  </si>
  <si>
    <t>Use %   (Note H)</t>
  </si>
  <si>
    <t xml:space="preserve">Annual Revenue Requirement </t>
  </si>
  <si>
    <t>Page 5 of 6</t>
  </si>
  <si>
    <t>Page 6 of 6</t>
  </si>
  <si>
    <t>Accumulated</t>
  </si>
  <si>
    <t>Depreciation</t>
  </si>
  <si>
    <t>Unfunded Reserves    (Notes A &amp; B)</t>
  </si>
  <si>
    <t>35a</t>
  </si>
  <si>
    <t>35b</t>
  </si>
  <si>
    <t>35c</t>
  </si>
  <si>
    <t>219.26.b for end of year, records for other months</t>
  </si>
  <si>
    <t>The allocators are shown on</t>
  </si>
  <si>
    <t xml:space="preserve"> Pages 4 and 6     (DA equals 1)</t>
  </si>
  <si>
    <t>Use % (Note A)</t>
  </si>
  <si>
    <t>Note A    The Use % is the customers NCP load divided by all of the NCP loads on the facilities</t>
  </si>
  <si>
    <t>322.156.b</t>
  </si>
  <si>
    <t>Amount / Gross Plant</t>
  </si>
  <si>
    <t>2) From Attachment 1, line 15, col. 14 for that project based on the actual costs for the Rate Year.</t>
  </si>
  <si>
    <t xml:space="preserve">     T=1 - {[(1 - SIT) * (1 - FIT)] / (1 - SIT * FIT * p)}</t>
  </si>
  <si>
    <t>Long Term Debt balance will reflect the 13 month average of the balances, of which the 1st and 13th are found on page 112 lines 18.c &amp; d to 21.c &amp; d in the Form No. 1, the cost is calculated by dividing line 39 by the Long Term Debt balance in line 45.</t>
  </si>
  <si>
    <t>Notes A-H refer to the notes at the bottom of page 2 of 6 of this Attachment</t>
  </si>
  <si>
    <t xml:space="preserve">ACCUMULATED DEPRECIATION </t>
  </si>
  <si>
    <t xml:space="preserve">COMMON PLANT ALLOCATOR  (CE)  </t>
  </si>
  <si>
    <t>(Page 6, Line 33, Col. (c)</t>
  </si>
  <si>
    <t>(Page 6, Line 36, Col. (h)</t>
  </si>
  <si>
    <t>(Page 6, Line 33, Col. (d)</t>
  </si>
  <si>
    <t>(Page 6, Line 33, Col. (e)</t>
  </si>
  <si>
    <t>Page 1 of 3</t>
  </si>
  <si>
    <t>Page 2 of 3</t>
  </si>
  <si>
    <t>Page 1 of 2</t>
  </si>
  <si>
    <t>Page 3 of 3</t>
  </si>
  <si>
    <t xml:space="preserve">Note 2: </t>
  </si>
  <si>
    <t xml:space="preserve">South Central’s depreciation and amortization rates may not be changed absent a section </t>
  </si>
  <si>
    <t>205 or 206 filing</t>
  </si>
  <si>
    <t xml:space="preserve"> Column (f) above Divided by the</t>
  </si>
  <si>
    <t>Number of Months the Rate was in Effect</t>
  </si>
  <si>
    <t>(Line 5, Column f)</t>
  </si>
  <si>
    <t>(Line 1, Column f)</t>
  </si>
  <si>
    <t>(Line 2, Column f)</t>
  </si>
  <si>
    <t>(Line 3, Column f)</t>
  </si>
  <si>
    <t>(Line 4, Column f)</t>
  </si>
  <si>
    <t>(Note E )</t>
  </si>
  <si>
    <t>If a portion of the projects revenue requirement is assessed to more than one customer, the project will be entered in a row for each customer seperately, such that the total of the revenue requirements for each customer equals the revenue requirement for that project.</t>
  </si>
  <si>
    <t>Pages 1-2 are to be filed out if the facilities providing Wholesale Distribution Service are booked to transmission.  If the facilities are booked to Distribution, see pages 3-6</t>
  </si>
  <si>
    <t>Attachment 12</t>
  </si>
  <si>
    <t>Wholesale Distribution Project True-Up</t>
  </si>
  <si>
    <t>1) From Attachment 11, page 2, line 15, col. 11 and Attachment 11a, page 3, col. 11 for the projection for the Rate Year.</t>
  </si>
  <si>
    <t>2) From Attachment 11, page 2, line 15, col. 11 and Attachment 11a, page 3, col. 11 for that project based on the actual costs for the Rate Year.</t>
  </si>
  <si>
    <t>3) The "Revenue Received" on line 2, Col. (E), is the total amount of revenue distributed to company for Wholesale Distribution service. The Revenue Received is input on line 2, Col. E excludes any True-Up revenues.</t>
  </si>
  <si>
    <t>For each project or Attachment 11 or 11a, the utility will populate the formula rate with the inputs for the True-Up Year.  The revenue requirements, based on actual operating results for the True-Up Year, associated with the projects and Attachment H will then be entered in Col. (F) above.  Column (E) above contains the actual revenues received associated with Attachment 11 and 11a and any Wholesale Distribution service paid by SPP to the utility during the True-Up Year.   Then in Col. (G), Col. (E) is subtracted from Col. (F) to calculate the True-up Adjustment.  The Prior Period Adjustment from Line 5 below is input in Col. (H).  Column (I) is the applicable interest rate from Attachment 6.  Column (I) adds the interest on the sum of Col.(G) and  (H).  Col. (J) is the sum of Col. (G), (H), and (I).</t>
  </si>
  <si>
    <t xml:space="preserve">Attach H, p 2, line 16 col 5 plus line 27 &amp; 29 col 5 </t>
  </si>
  <si>
    <t xml:space="preserve">   plus the interest rate in line 8 times 1.5 times the sum of the balances for January through December.   Multiplying the monthly balances times the interest rate provides the interest in the year of the over or under collection and</t>
  </si>
  <si>
    <t xml:space="preserve">  adding the interest rate in line 8 times 1.5 times the sum of the the balances for January through December provides the interest for the balance of the 24 month period  </t>
  </si>
  <si>
    <t xml:space="preserve"> Calculation of Applicable Interest Expense for each ATRR period </t>
  </si>
  <si>
    <t xml:space="preserve"> Calculated Interest </t>
  </si>
  <si>
    <t xml:space="preserve">   </t>
  </si>
  <si>
    <t xml:space="preserve"> Annual </t>
  </si>
  <si>
    <t xml:space="preserve"> Monthly </t>
  </si>
  <si>
    <t>(Sum lines 48-59, column f)</t>
  </si>
  <si>
    <t>(Line 62 + line 63)</t>
  </si>
  <si>
    <t>(Sum lines 97-108, column f)</t>
  </si>
  <si>
    <t>(Line 111 + line 112)</t>
  </si>
  <si>
    <t>(Sum lines 141 - 152, column f)</t>
  </si>
  <si>
    <t>(Line 155 + line 156)</t>
  </si>
  <si>
    <t>(Sum lines 188 -199 column f)</t>
  </si>
  <si>
    <t>(Line 202 + line 203)</t>
  </si>
  <si>
    <t>(Sum lines 230 - 241, column f)</t>
  </si>
  <si>
    <t>(Line 244 + line 245)</t>
  </si>
  <si>
    <t xml:space="preserve">The Wholesale Distribution Revenue Requirement is projected using either pages 1-2 or 4-6. The same pages are populated with actual data and the difference with interest is calculated on Attachment 12 </t>
  </si>
  <si>
    <t>1/8*(Page 3, Col 3, Line 14 minus Page 3, Col 3, Line 11)</t>
  </si>
  <si>
    <t>201.3.e, f, and g</t>
  </si>
  <si>
    <t xml:space="preserve">Less Preferred Stock (112.3.c) </t>
  </si>
  <si>
    <t>Annual Revenue Requirement (Col.  4, 7 &amp; 8)</t>
  </si>
  <si>
    <t>(Page 6, Line 33, Col. (b)</t>
  </si>
  <si>
    <t>1/8*(Page 5, Line 8)</t>
  </si>
  <si>
    <t>(Page 4, Line 37 times Page 6, Line 17, Col. 5)</t>
  </si>
  <si>
    <t>(Sum of Lines 8, 13, 23, 37 &amp; 39)</t>
  </si>
  <si>
    <t xml:space="preserve">(Excess)/Deficient Deferred Income Taxes </t>
  </si>
  <si>
    <t>Attach. 5, Line 26, Col. (j)</t>
  </si>
  <si>
    <t xml:space="preserve">(Excess)/Deficient Deferred Income Tax Adjustment </t>
  </si>
  <si>
    <t>The currently effective income tax rate, where FIT is the weighted average Federal income tax rate; SIT is the weighted average State income tax rate, and p = "the percentage of federal income tax deductible for state income taxes." If the utility is taxed in more than one state it must attach a work paper showing the name of each state and how the blended or composite SIT was developed.  Furthermore, a utility that elected to utilize amortization of tax credits against taxable income, rather than book tax credits to Account No. 255 and reduce rate base, must reduce its income tax expense by the amount of the Amortized Investment Tax Credit (Form 1, 266.8.f) multiplied by (1/1-T) (page 3, line 26).  Excess Deferred Income Taxes reduce income tax expense by the amount of the expense multiplied by (T/1-T).</t>
  </si>
  <si>
    <t>(Weighted Average State Income Tax Rate or Composite SIT)</t>
  </si>
  <si>
    <t xml:space="preserve">       and FIT, SIT &amp; p are as given in Attachment H, Note G.</t>
  </si>
  <si>
    <t>(Excess)/Deficient Deferred Income Taxes (enter negative)</t>
  </si>
  <si>
    <t>(Excess)/Deficient Deferred Income Taxes</t>
  </si>
  <si>
    <t>Attachment 4a - Accumulated Deferred Income Taxes (ADIT) Average Worksheet (Projection)</t>
  </si>
  <si>
    <t>Ln</t>
  </si>
  <si>
    <t>Beginning Balance &amp; Monthly Changes</t>
  </si>
  <si>
    <t xml:space="preserve">Balance </t>
  </si>
  <si>
    <t>Transmission Related</t>
  </si>
  <si>
    <t>Plant Related</t>
  </si>
  <si>
    <t>Labor Related</t>
  </si>
  <si>
    <t>Total
(Sum Col. (e), (f) &amp; (g))</t>
  </si>
  <si>
    <t>ADIT-282</t>
  </si>
  <si>
    <t>Balance-BOY (Attach 4c, Line 30)</t>
  </si>
  <si>
    <t>Total Plant Allocator</t>
  </si>
  <si>
    <t>Net Plant Allocator</t>
  </si>
  <si>
    <t>Attachment H, Page 2, Line 20</t>
  </si>
  <si>
    <t>Wages &amp; Salary Allocator</t>
  </si>
  <si>
    <t>Attachment H, Page 4, Line 11</t>
  </si>
  <si>
    <t>Projected ADIT Total</t>
  </si>
  <si>
    <t>ADIT-283</t>
  </si>
  <si>
    <t>Balance-BOY (Attach 4c, Line 44)</t>
  </si>
  <si>
    <t>ADIT-190</t>
  </si>
  <si>
    <t>Balance-BOY (Attach 4c, Line 18)</t>
  </si>
  <si>
    <t>Attachment 4b - Accumulated Deferred Income Taxes (ADIT) Proration Worksheet (Projection)</t>
  </si>
  <si>
    <t>Weighting for Projection</t>
  </si>
  <si>
    <t>Beginning Balance/
Monthly Increment</t>
  </si>
  <si>
    <t>Transmission Proration
(d) x (f)</t>
  </si>
  <si>
    <t>Plant Proration
(d) x (h)</t>
  </si>
  <si>
    <t>Labor Proration
(d) x (j)</t>
  </si>
  <si>
    <t>Balance (Attach 4c, Line 30)</t>
  </si>
  <si>
    <t>Increment</t>
  </si>
  <si>
    <t>ADIT 282-Prorated EOY Balance</t>
  </si>
  <si>
    <t>Balance (Attach 4c, Line 44)</t>
  </si>
  <si>
    <t>ADIT 283-Prorated EOY Balance</t>
  </si>
  <si>
    <t>Balance (Attach 4c, Line 18)</t>
  </si>
  <si>
    <t>ADIT 190-Prorated EOY Balance</t>
  </si>
  <si>
    <t>Note 1</t>
  </si>
  <si>
    <t>Uses a 365 day calendar year.</t>
  </si>
  <si>
    <t>Note 2</t>
  </si>
  <si>
    <t>Projected end of year ADIT must be based on solely on enacted tax law.  No assumptions for future estimated changes in tax law may be forecasted.</t>
  </si>
  <si>
    <t>Substantial portion, if not all, of the ADIT-282 balance is subject to proration.  Explanation must be provided for any portion of balance not subject to proration.</t>
  </si>
  <si>
    <t>Only amounts in ADIT-283 relating to Depreciation, if applicable, are subject to proration.  See Line 44 in Attach 4c and 4d.</t>
  </si>
  <si>
    <t>Only amounts in ADIT-190 related to NOL carryforwards, if applicable, are subject to proration.  See Line 18 in Attach 4c and 4d.</t>
  </si>
  <si>
    <t>Attachment 4c - Accumulated Deferred Income Taxes (ADIT) Worksheet (Beginning of Year)</t>
  </si>
  <si>
    <t>Item</t>
  </si>
  <si>
    <t>Line 30</t>
  </si>
  <si>
    <t>Line 44</t>
  </si>
  <si>
    <t>Line 18</t>
  </si>
  <si>
    <t>Subtotal</t>
  </si>
  <si>
    <t>Sum of Lines 1-4</t>
  </si>
  <si>
    <t xml:space="preserve">In filling out this attachment, a full and complete description of each item and justification for the allocation to Columns B-F and each separate ADIT item will be listed.  Dissimilar items with amounts exceeding $100,000 will be listed separately. </t>
  </si>
  <si>
    <t>Gas, Prod or Other Related</t>
  </si>
  <si>
    <t>Justification</t>
  </si>
  <si>
    <t>NOL Carryforward</t>
  </si>
  <si>
    <t>Amount subject to Proration</t>
  </si>
  <si>
    <t>Subtotal - p234.b</t>
  </si>
  <si>
    <t>Less FASB 109 Above if not separately removed</t>
  </si>
  <si>
    <t>Less FASB 106 Above if not separately removed</t>
  </si>
  <si>
    <t>Instructions for Account 190:</t>
  </si>
  <si>
    <t>1.  ADIT items related only to Non-Electric Operations (e.g., Gas, Water, Sewer) or Production are directly assigned to Column C</t>
  </si>
  <si>
    <t>2.  ADIT items related only to Transmission are directly assigned to Column D</t>
  </si>
  <si>
    <t>3.  ADIT items related to Plant and not in Columns C &amp; D are included in Column E</t>
  </si>
  <si>
    <t>4.  ADIT items related to labor and not in Columns C &amp; D are included in Column F</t>
  </si>
  <si>
    <t xml:space="preserve">5. Deferred income taxes arise when items are included in taxable income in different periods than they are included in rates, therefore if the item giving rise to the ADIT is not included in the formula, the associated ADIT amount shall be excluded.  This includes but is not limited to SFAS 109  &amp; 158 balance sheet items and the related ADIT.  </t>
  </si>
  <si>
    <t>ADIT- 282</t>
  </si>
  <si>
    <t xml:space="preserve">Subtotal - p274.b </t>
  </si>
  <si>
    <t>Instructions for Account 282:</t>
  </si>
  <si>
    <t>ADIT- 283</t>
  </si>
  <si>
    <t>Depreciation Items</t>
  </si>
  <si>
    <t xml:space="preserve">Subtotal - p276.b  </t>
  </si>
  <si>
    <t>Instructions for Account 283:</t>
  </si>
  <si>
    <t>Attachment 4d - Accumulated Deferred Income Taxes (ADIT) Worksheet (End of Year)</t>
  </si>
  <si>
    <t xml:space="preserve">In filling out this attachment, a full and complete description of each item and justification for the allocation to Columns B-F and each separate ADIT item will be listed.  Dissimilar items with amounts exceeding $100,000 will be listed separately.  </t>
  </si>
  <si>
    <t>Subtotal - p234.c</t>
  </si>
  <si>
    <t xml:space="preserve">5.  Deferred income taxes arise when items are included in taxable income in different periods than they are included in rates, therefore if the item giving rise to the ADIT is not included in the formula, the associated ADIT amount shall be excluded.  This includes but is not limited to SFAS 109  &amp; 158 balance sheet items and the related ADIT.  </t>
  </si>
  <si>
    <t xml:space="preserve">Subtotal - p275.k </t>
  </si>
  <si>
    <t xml:space="preserve">Subtotal - p277.k  </t>
  </si>
  <si>
    <t>Attachment 4e - Accumulated Deferred Income Taxes (ADIT) Average Worksheet (True-Up)</t>
  </si>
  <si>
    <t>Attachment 4a or 4e</t>
  </si>
  <si>
    <r>
      <t>ADIT-282-Proration-</t>
    </r>
    <r>
      <rPr>
        <b/>
        <sz val="10"/>
        <color rgb="FFFF0000"/>
        <rFont val="Arial Narrow"/>
        <family val="2"/>
      </rPr>
      <t>Note A</t>
    </r>
  </si>
  <si>
    <r>
      <t>ADIT-283-Proration-</t>
    </r>
    <r>
      <rPr>
        <b/>
        <sz val="10"/>
        <color rgb="FFFF0000"/>
        <rFont val="Arial Narrow"/>
        <family val="2"/>
      </rPr>
      <t>Note B</t>
    </r>
  </si>
  <si>
    <r>
      <t>ADIT-190-Proration-</t>
    </r>
    <r>
      <rPr>
        <b/>
        <sz val="10"/>
        <color rgb="FFFF0000"/>
        <rFont val="Arial Narrow"/>
        <family val="2"/>
      </rPr>
      <t>Note C</t>
    </r>
  </si>
  <si>
    <t>Enter as negative Attachment 4, Page 1, Line 28 for Projection</t>
  </si>
  <si>
    <t>Enter Attachment 4, Page 1, Line 28 for Projection</t>
  </si>
  <si>
    <t>Enter as negative Attachment 4, Page 1, Line 28 for True-up</t>
  </si>
  <si>
    <t>Calculate using 13 month average balance, except ADIT which is calculated as described in Note D.</t>
  </si>
  <si>
    <t>Prior to obtaining long term debt, the cost of debt, will be 1.99%.  If SCMCN obtains project financing, the long term debt rate will be determined using the methodology in Attachment 8 and Attachment 8 contains a hypothetical example of the internal rate of return methodology; the methodology will be applied to actual amounts for use in Attachment H.  Once SCMCN has long term debt, SCMCN will use its actual cost of long term debt determined in Attachment 5.    The capital structure will be 60% equity and 40% debt during the construction period, after any asset is placed in service, it will be based on the actual capital structure, but capped at 60% equity.</t>
  </si>
  <si>
    <t>13.  Prior to obtaining long term debt, the cost of debt, will be 1.99%.  If SCMCN obtains project financing, the long term debt rate will be determined using the methodology in Attachment 8 and Attachment 8 contains a hypothetical example of the internal rate of return methodology; the methodology will be applied to actual amounts for use in Attachment H.  Once SCMCN has long term debt, SCMCN will use its actual cost of long term debt determined in Attachment 5.    The capital structure will be 60% equity and 40% debt during the construction period, after any asset is placed in service, it will be based on the actual capital structure.</t>
  </si>
  <si>
    <t>Calculate using 13 month average balance, except ADIT which is calculated based on the average of the beginning balance and a prorated end of year balance as required by Section 1.167(l)-1(h)(6)(ii) of the IRS regulations for purposes of rate projections. An annual true-up is calculated based on an average of the actual beginning of the year and end of the year balances.</t>
  </si>
  <si>
    <t>DP</t>
  </si>
  <si>
    <t>Balance-EOY-Prorated (Attach 4b, Line 14)</t>
  </si>
  <si>
    <t>Balance-EOY-Total (Lines 2+3)</t>
  </si>
  <si>
    <t>Balance-EOY-Prorated (Attach 4b, Line 28)</t>
  </si>
  <si>
    <t>Balance-EOY-Total (Lines 9+10)</t>
  </si>
  <si>
    <t>Balance-EOY-Prorated (Attach 4b, Line 42)</t>
  </si>
  <si>
    <t>Balance-EOY-Total (Lines 17+18)</t>
  </si>
  <si>
    <t>Attachment 4f - Accumulated Deferred Income Taxes (ADIT) Proration Worksheet (True-up)</t>
  </si>
  <si>
    <t>Actual Monthly Activity</t>
  </si>
  <si>
    <t>Difference between projected and actual activity</t>
  </si>
  <si>
    <t>Partially prorate actual activity above Monthly projection</t>
  </si>
  <si>
    <t>Partially prorate actual activity below Monthly projection but increases ADIT</t>
  </si>
  <si>
    <t>Partially prorate actual activity below Monthly projection and is a reduction to ADIT</t>
  </si>
  <si>
    <t>Partially prorated actual balance</t>
  </si>
  <si>
    <t>Prorated Projected Balance (Cumulative Sum of f)</t>
  </si>
  <si>
    <t xml:space="preserve">Monthly Increment </t>
  </si>
  <si>
    <t>Proration
(d) x (e)</t>
  </si>
  <si>
    <t>Balance-EOY-Prorated (Attach 4f, Line 14)</t>
  </si>
  <si>
    <t>Balance-EOY-Prorated (Attach 4f, Line 28)</t>
  </si>
  <si>
    <t>Balance-EOY-Prorated (Attach 4f, Line 42)</t>
  </si>
  <si>
    <r>
      <t>ADIT-282-Proration-</t>
    </r>
    <r>
      <rPr>
        <b/>
        <sz val="10"/>
        <color rgb="FFFF0000"/>
        <rFont val="Times New Roman"/>
        <family val="1"/>
      </rPr>
      <t>Note A</t>
    </r>
  </si>
  <si>
    <r>
      <t>ADIT-283-Proration-</t>
    </r>
    <r>
      <rPr>
        <b/>
        <sz val="10"/>
        <color rgb="FFFF0000"/>
        <rFont val="Times New Roman"/>
        <family val="1"/>
      </rPr>
      <t>Note B</t>
    </r>
  </si>
  <si>
    <r>
      <t>ADIT-190-Proration-</t>
    </r>
    <r>
      <rPr>
        <b/>
        <sz val="10"/>
        <color rgb="FFFF0000"/>
        <rFont val="Times New Roman"/>
        <family val="1"/>
      </rPr>
      <t>Note C</t>
    </r>
  </si>
  <si>
    <t>For rate projections and the annual true-up, ADIT is computed using the prorated end of the year balances as required by Section 1.167(l)-1(h)(6) of the IRS regulations. Attachment 4a calculates the projected ADIT balances on line 28 above based on the prorated ending ADIT balances as calculated on Attachment 4b. For the annual true-up, Attachment 4e calculates the projected ADIT balances on line 28 above based on the prorated ending ADIT balances as calculated on Attachment 4f.</t>
  </si>
  <si>
    <t>The balances in Accounts 190, 281, 282 and 283, as adjusted by any amounts in contra accounts identified as regulatory assets or liabilities related to FASB 106 or 109.  Balance of Account 255 is reduced by prior flow throughs and excluded if the utility chose to utilize amortization of tax credits against taxable income.  Account 281 is not allocated.  The calculations of ADIT in the annual true-up calculation will use the 13 month average balances for non-plant related items and the prorated end-of-year balances for plant related items. The calculation of ADIT in the annual projection and Annual True-Up calculations will be performed in accordance with IRS regulation Section 1.167(l)-1(h)(6). Work papers supporting the ADIT calculations will be posted with each Annual True-Up and/or projected net revenue requirement and included in the annual Informational Filing submitted to the Commission. Beginning with the 2019 rate year, the Annual True-Up for a given year will use the same methodology that was used to project that year’s rates. The proration of the Annual True-Up shall apply beginning with the 2019 Annual True-Up.</t>
  </si>
  <si>
    <t>GridLiance High Plains LLC</t>
  </si>
  <si>
    <t>Calculate using 13 month average balance, except ADIT which is calculated based on the prorated end of year balances as required by Section 1.167(l)-1(h)(6) of the IRS regulations for purposes of rate projections. An annual true-up is calculated based on an average of the actual beginning of the year and end of the year balances for non-plant related ADIT and prorated end of year balances for plant related ADIT.</t>
  </si>
  <si>
    <t>Attachment 11a</t>
  </si>
  <si>
    <t>Tri-County Electric Cooperative</t>
  </si>
  <si>
    <t>(Excess)/Deficient Deferred Income Taxes - Protected</t>
  </si>
  <si>
    <t>(Excess)/Deficient Deferred Income Taxes - Unprotected</t>
  </si>
  <si>
    <t>Plant related</t>
  </si>
  <si>
    <t xml:space="preserve">WCLTD = Page 4, Line 20 </t>
  </si>
  <si>
    <t>R = Page 4, Line 23</t>
  </si>
  <si>
    <t>Attachment H, Page 3, Line 40</t>
  </si>
  <si>
    <t>Balance-EOY (Attach 4d, Line 30 less Line 27)</t>
  </si>
  <si>
    <t>Balance-EOY (Attach 4d, Line 44 less Line 41)</t>
  </si>
  <si>
    <t>Balance-EOY (Attach 4d, Line 18 less Line 15)</t>
  </si>
  <si>
    <t>(Line 26 times Line 39)</t>
  </si>
  <si>
    <t>(Federal Income Tax Rate)</t>
  </si>
  <si>
    <t>(Line 33 times Line 46)</t>
  </si>
  <si>
    <t xml:space="preserve"> -   </t>
  </si>
  <si>
    <t>Annual True-up Adjustment (Attachment 12, Line 4 Total)</t>
  </si>
  <si>
    <t>Total Revenue Requirement</t>
  </si>
  <si>
    <t>1st Qtr.</t>
  </si>
  <si>
    <t>For  the 12 months ended 12/31/2026</t>
  </si>
  <si>
    <t>GL High Plains</t>
  </si>
  <si>
    <t>2026 Projections</t>
  </si>
  <si>
    <t>Denotes Manual Input Fields</t>
  </si>
  <si>
    <t>Q3 2025</t>
  </si>
  <si>
    <t>Deferreds</t>
  </si>
  <si>
    <t>GL High Plains (1314A &amp; B)</t>
  </si>
  <si>
    <t>Fed Rate</t>
  </si>
  <si>
    <t/>
  </si>
  <si>
    <t>State Rate</t>
  </si>
  <si>
    <t>Dx</t>
  </si>
  <si>
    <t>Tx</t>
  </si>
  <si>
    <t>FBOS</t>
  </si>
  <si>
    <t>Code</t>
  </si>
  <si>
    <t>Name</t>
  </si>
  <si>
    <t>Ending Balance</t>
  </si>
  <si>
    <t>Current Activity</t>
  </si>
  <si>
    <t>Comments</t>
  </si>
  <si>
    <t>Beginning Balance</t>
  </si>
  <si>
    <t>9190110/9190210</t>
  </si>
  <si>
    <t>DTA - Non Current</t>
  </si>
  <si>
    <t>DEP157</t>
  </si>
  <si>
    <t>Amortization of Book Goodwill</t>
  </si>
  <si>
    <t>Exclude, Below the line</t>
  </si>
  <si>
    <t>RES136</t>
  </si>
  <si>
    <t>Other Accrued Liabilities</t>
  </si>
  <si>
    <t>TAXCR_190</t>
  </si>
  <si>
    <t>ITC &amp; Reg Liabilities</t>
  </si>
  <si>
    <t>Exclude, balance sheet only</t>
  </si>
  <si>
    <t>TAXCR_ST_190</t>
  </si>
  <si>
    <t>FAS109 - 190</t>
  </si>
  <si>
    <t>Total 9190110/9190210</t>
  </si>
  <si>
    <t>9282110/9282210</t>
  </si>
  <si>
    <t>DTL - Property</t>
  </si>
  <si>
    <t>AFD101</t>
  </si>
  <si>
    <t>AFUDC Debt</t>
  </si>
  <si>
    <t>AFUDC_FED_282</t>
  </si>
  <si>
    <t>AFUDC Equity Def Taxes</t>
  </si>
  <si>
    <t>AFUDC_ST_282</t>
  </si>
  <si>
    <t>ATTD_TAX_REFORM_282</t>
  </si>
  <si>
    <t>Excess Deferred Taxes - Tax Reform - 282</t>
  </si>
  <si>
    <t>CAC101</t>
  </si>
  <si>
    <t>Method Life CIAC</t>
  </si>
  <si>
    <t>DEP101</t>
  </si>
  <si>
    <t>Tax Depreciation</t>
  </si>
  <si>
    <t>DEP103</t>
  </si>
  <si>
    <t>Reversal of Book Depreciation</t>
  </si>
  <si>
    <t>DEP106</t>
  </si>
  <si>
    <t>Reclass Book Depr to AFUDC Depr</t>
  </si>
  <si>
    <t>DEP144</t>
  </si>
  <si>
    <t>Tax/Book Depr Diff</t>
  </si>
  <si>
    <t>EMP803</t>
  </si>
  <si>
    <t>Welfare Capitalized</t>
  </si>
  <si>
    <t>INT101</t>
  </si>
  <si>
    <t>Method Life CPI</t>
  </si>
  <si>
    <t>REM101</t>
  </si>
  <si>
    <t>Cost of Removal</t>
  </si>
  <si>
    <t>RSH101</t>
  </si>
  <si>
    <t>Computer Software</t>
  </si>
  <si>
    <t>SAL101</t>
  </si>
  <si>
    <t>Tax Gain/Loss</t>
  </si>
  <si>
    <t>TAXCR_282</t>
  </si>
  <si>
    <t>EQ AFUDC Def TX &amp; SFAS 109</t>
  </si>
  <si>
    <t>Total 9282110/9282210</t>
  </si>
  <si>
    <t>9282800/9190751</t>
  </si>
  <si>
    <t>State NOL</t>
  </si>
  <si>
    <t>Total 9282800/9190751</t>
  </si>
  <si>
    <t>9283110/9283210</t>
  </si>
  <si>
    <t>DTL - Non Current</t>
  </si>
  <si>
    <t>AFD105</t>
  </si>
  <si>
    <t>AFUDC Debt - Carrying Charges</t>
  </si>
  <si>
    <t>AFUDC_FED_283</t>
  </si>
  <si>
    <t>AFUDC Equity Gross-Up</t>
  </si>
  <si>
    <t>AFUDC_ST_283</t>
  </si>
  <si>
    <t>Total 9283110/9283210</t>
  </si>
  <si>
    <t>9/10/2025 1:35:05 PM</t>
  </si>
  <si>
    <t>NextEra Energy, Inc. --- PRODUCTION---</t>
  </si>
  <si>
    <t>SubConsolidated Provision Report (USD)</t>
  </si>
  <si>
    <t>2025.08 M08 Single Dataset, Z_NEET_11_GL HIGH PLAINS (1314A_1314B)</t>
  </si>
  <si>
    <t>1314A</t>
  </si>
  <si>
    <t>1314B</t>
  </si>
  <si>
    <t>TOTAL</t>
  </si>
  <si>
    <t>GridLiance High Plains - Above</t>
  </si>
  <si>
    <t>GridLiance High Plains - Below</t>
  </si>
  <si>
    <t>Total Pre-Tax Book Income:</t>
  </si>
  <si>
    <t>UPTBI: Pre-Tax Book Income</t>
  </si>
  <si>
    <t>Total Total Pre-Tax Book Income</t>
  </si>
  <si>
    <t>Deductible State Tax:</t>
  </si>
  <si>
    <t>KS: Kansas</t>
  </si>
  <si>
    <t>MO: Missouri</t>
  </si>
  <si>
    <t>OK: Oklahoma</t>
  </si>
  <si>
    <t>Total Deductible State Tax</t>
  </si>
  <si>
    <t>Permanent Differences:</t>
  </si>
  <si>
    <t>Annualized</t>
  </si>
  <si>
    <t>Tax Affected</t>
  </si>
  <si>
    <t>AFD102: AFUDC Depreciation</t>
  </si>
  <si>
    <t>AFD103: AFUDC Equity</t>
  </si>
  <si>
    <t>MEL101: Business Meals</t>
  </si>
  <si>
    <t>Total Permanent Differences</t>
  </si>
  <si>
    <t>Financial Taxable Income</t>
  </si>
  <si>
    <t>Temporary Differences:</t>
  </si>
  <si>
    <t>AFD101: AFUDC Debt</t>
  </si>
  <si>
    <t>DEP101: Tax Depreciation</t>
  </si>
  <si>
    <t>DEP103: Reversal of Book Depreciation</t>
  </si>
  <si>
    <t>DEP106: Reclass Book Depr to AFUDC Depr</t>
  </si>
  <si>
    <t>DEP157: Amortization of Book Goodwill</t>
  </si>
  <si>
    <t>EMP803: Welfare Capitalized</t>
  </si>
  <si>
    <t>INT101: Method Life CPI</t>
  </si>
  <si>
    <t>REM101: Cost of Removal</t>
  </si>
  <si>
    <t>RES136: Other Accrued Liabilities</t>
  </si>
  <si>
    <t>SAL101: Tax Gain/Loss</t>
  </si>
  <si>
    <t>Total Temporary Differences</t>
  </si>
  <si>
    <t>Federal Taxable Income (Pre-NOL)</t>
  </si>
  <si>
    <t>NOL Reclass</t>
  </si>
  <si>
    <t>Federal Taxable Income (Post-NOL)</t>
  </si>
  <si>
    <t>Unit Tax Rate</t>
  </si>
  <si>
    <t> </t>
  </si>
  <si>
    <t>Federal Tax - Current</t>
  </si>
  <si>
    <t>After Tax Temp Differences:</t>
  </si>
  <si>
    <t>Total After Tax Temp Differences</t>
  </si>
  <si>
    <t>Cash Tax Adjustments</t>
  </si>
  <si>
    <t>Return Basis Provision</t>
  </si>
  <si>
    <t>True-Ups:</t>
  </si>
  <si>
    <t>Current Deferred Reclass</t>
  </si>
  <si>
    <t>Total True-Ups</t>
  </si>
  <si>
    <t>Non-Cash Tax Adjustments:</t>
  </si>
  <si>
    <t>NC_RTP_2024_PERM: NC_RTP_2024_PERM</t>
  </si>
  <si>
    <t>NC_RTP_2024_TEMP: NC_RTP_2024_TEMP</t>
  </si>
  <si>
    <t>Total Non-Cash Tax Adjustments</t>
  </si>
  <si>
    <t>Total Current Federal Provision</t>
  </si>
  <si>
    <t>Deferred Tax Provision:</t>
  </si>
  <si>
    <t>BDTPBS: Begin Deferred Tax Per B/S</t>
  </si>
  <si>
    <t>BSO: + Bal Sheet Only Adjustment</t>
  </si>
  <si>
    <t>EDTPBS: - Ending Deferred Tax Per B/S</t>
  </si>
  <si>
    <t>Total Deferred Tax Provision</t>
  </si>
  <si>
    <t>Equity Adjustment</t>
  </si>
  <si>
    <t>Total Federal Tax Provision</t>
  </si>
  <si>
    <t>Total State Tax Provision:</t>
  </si>
  <si>
    <t>SCTP: State Current Tax Provision</t>
  </si>
  <si>
    <t>SDTP: State Deferred Tax Provision</t>
  </si>
  <si>
    <t>Total State Tax Provision</t>
  </si>
  <si>
    <t>Total Tax Provision</t>
  </si>
  <si>
    <t>Effective Tax Rate</t>
  </si>
  <si>
    <t>GLHP</t>
  </si>
  <si>
    <t>Excess Deferred Taxes</t>
  </si>
  <si>
    <t>TX</t>
  </si>
  <si>
    <t>DX</t>
  </si>
  <si>
    <t>Book Life</t>
  </si>
  <si>
    <t>Projection for the 12 Months Ended 12/31/2026</t>
  </si>
  <si>
    <t>For the 12 Months Ended 12/31/2026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</si>
</sst>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7">
    <numFmt numFmtId="5" formatCode="&quot;$&quot;#,##0_);\(&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
    <numFmt numFmtId="165" formatCode="#,##0.00000"/>
    <numFmt numFmtId="166" formatCode="0.00000"/>
    <numFmt numFmtId="167" formatCode="#,##0.0000"/>
    <numFmt numFmtId="168" formatCode="#,##0.000"/>
    <numFmt numFmtId="169" formatCode="0.0000"/>
    <numFmt numFmtId="170" formatCode="&quot;$&quot;#,##0"/>
    <numFmt numFmtId="171" formatCode="0.0%"/>
    <numFmt numFmtId="172" formatCode="#,##0.0"/>
    <numFmt numFmtId="173" formatCode="&quot;$&quot;#,##0.000"/>
    <numFmt numFmtId="174" formatCode="&quot;$&quot;#,##0.00"/>
    <numFmt numFmtId="175" formatCode="_(* #,##0_);_(* \(#,##0\);_(* &quot;-&quot;??_);_(@_)"/>
    <numFmt numFmtId="176" formatCode="_(&quot;$&quot;* #,##0_);_(&quot;$&quot;* \(#,##0\);_(&quot;$&quot;* &quot;-&quot;??_);_(@_)"/>
    <numFmt numFmtId="177" formatCode="&quot;$&quot;#,##0.0000"/>
    <numFmt numFmtId="178" formatCode="0_);\(0\)"/>
    <numFmt numFmtId="179" formatCode="&quot;$&quot;#,##0.0"/>
    <numFmt numFmtId="180" formatCode="_(* #,##0.0_);_(* \(#,##0.0\);_(* &quot;-&quot;??_);_(@_)"/>
    <numFmt numFmtId="181" formatCode="#,##0.0_);\(#,##0.0\)"/>
    <numFmt numFmtId="182" formatCode="0.0000%"/>
    <numFmt numFmtId="183" formatCode="&quot;$&quot;#,##0.000_);\(&quot;$&quot;#,##0.000\)"/>
    <numFmt numFmtId="184" formatCode="&quot;$&quot;#,##0.0_);\(&quot;$&quot;#,##0.0\)"/>
    <numFmt numFmtId="185" formatCode="#,##0.000_);\(#,##0.000\)"/>
    <numFmt numFmtId="186" formatCode="_(* #,##0.0000_);_(* \(#,##0.0000\);_(* &quot;-&quot;??_);_(@_)"/>
    <numFmt numFmtId="187" formatCode="_(* #,##0.00000_);_(* \(#,##0.00000\);_(* &quot;-&quot;??_);_(@_)"/>
    <numFmt numFmtId="188" formatCode="_(* #,##0.0\¢_m;[Red]_(* \-#,##0.0\¢_m;[Green]_(* 0.0\¢_m;_(@_)_%"/>
    <numFmt numFmtId="189" formatCode="_(* #,##0.00\¢_m;[Red]_(* \-#,##0.00\¢_m;[Green]_(* 0.00\¢_m;_(@_)_%"/>
    <numFmt numFmtId="190" formatCode="_(* #,##0.000\¢_m;[Red]_(* \-#,##0.000\¢_m;[Green]_(* 0.000\¢_m;_(@_)_%"/>
    <numFmt numFmtId="191" formatCode="_(_(\£* #,##0_)_%;[Red]_(\(\£* #,##0\)_%;[Green]_(_(\£* #,##0_)_%;_(@_)_%"/>
    <numFmt numFmtId="192" formatCode="_(_(\£* #,##0.0_)_%;[Red]_(\(\£* #,##0.0\)_%;[Green]_(_(\£* #,##0.0_)_%;_(@_)_%"/>
    <numFmt numFmtId="193" formatCode="_(_(\£* #,##0.00_)_%;[Red]_(\(\£* #,##0.00\)_%;[Green]_(_(\£* #,##0.00_)_%;_(@_)_%"/>
    <numFmt numFmtId="194" formatCode="0.0%_);\(0.0%\)"/>
    <numFmt numFmtId="195" formatCode="\•\ \ @"/>
    <numFmt numFmtId="196" formatCode="_(_(\•_ #0_)_%;[Red]_(_(\•_ \-#0\)_%;[Green]_(_(\•_ #0_)_%;_(_(\•_ @_)_%"/>
    <numFmt numFmtId="197" formatCode="_(_(_•_ \•_ #0_)_%;[Red]_(_(_•_ \•_ \-#0\)_%;[Green]_(_(_•_ \•_ #0_)_%;_(_(_•_ \•_ @_)_%"/>
    <numFmt numFmtId="198" formatCode="_(_(_•_ _•_ \•_ #0_)_%;[Red]_(_(_•_ _•_ \•_ \-#0\)_%;[Green]_(_(_•_ _•_ \•_ #0_)_%;_(_(_•_ \•_ @_)_%"/>
    <numFmt numFmtId="199" formatCode="#,##0,_);\(#,##0,\)"/>
    <numFmt numFmtId="200" formatCode="0.0,_);\(0.0,\)"/>
    <numFmt numFmtId="201" formatCode="0.00,_);\(0.00,\)"/>
    <numFmt numFmtId="202" formatCode="_(_(_$* #,##0.0_)_%;[Red]_(\(_$* #,##0.0\)_%;[Green]_(_(_$* #,##0.0_)_%;_(@_)_%"/>
    <numFmt numFmtId="203" formatCode="_(_(_$* #,##0.00_)_%;[Red]_(\(_$* #,##0.00\)_%;[Green]_(_(_$* #,##0.00_)_%;_(@_)_%"/>
    <numFmt numFmtId="204" formatCode="_(_(_$* #,##0.000_)_%;[Red]_(\(_$* #,##0.000\)_%;[Green]_(_(_$* #,##0.000_)_%;_(@_)_%"/>
    <numFmt numFmtId="205" formatCode="_._.* #,##0.0_)_%;_._.* \(#,##0.0\)_%;_._.* \ ?_)_%"/>
    <numFmt numFmtId="206" formatCode="_._.* #,##0.00_)_%;_._.* \(#,##0.00\)_%;_._.* \ ?_)_%"/>
    <numFmt numFmtId="207" formatCode="_._.* #,##0.000_)_%;_._.* \(#,##0.000\)_%;_._.* \ ?_)_%"/>
    <numFmt numFmtId="208" formatCode="_._.* #,##0.0000_)_%;_._.* \(#,##0.0000\)_%;_._.* \ ?_)_%"/>
    <numFmt numFmtId="209" formatCode="_(_(&quot;$&quot;* #,##0.0_)_%;[Red]_(\(&quot;$&quot;* #,##0.0\)_%;[Green]_(_(&quot;$&quot;* #,##0.0_)_%;_(@_)_%"/>
    <numFmt numFmtId="210" formatCode="_(_(&quot;$&quot;* #,##0.00_)_%;[Red]_(\(&quot;$&quot;* #,##0.00\)_%;[Green]_(_(&quot;$&quot;* #,##0.00_)_%;_(@_)_%"/>
    <numFmt numFmtId="211" formatCode="_(_(&quot;$&quot;* #,##0.000_)_%;[Red]_(\(&quot;$&quot;* #,##0.000\)_%;[Green]_(_(&quot;$&quot;* #,##0.000_)_%;_(@_)_%"/>
    <numFmt numFmtId="212" formatCode="_._.&quot;$&quot;* #,##0.0_)_%;_._.&quot;$&quot;* \(#,##0.0\)_%;_._.&quot;$&quot;* \ ?_)_%"/>
    <numFmt numFmtId="213" formatCode="_._.&quot;$&quot;* #,##0.00_)_%;_._.&quot;$&quot;* \(#,##0.00\)_%;_._.&quot;$&quot;* \ ?_)_%"/>
    <numFmt numFmtId="214" formatCode="_._.&quot;$&quot;* #,##0.000_)_%;_._.&quot;$&quot;* \(#,##0.000\)_%;_._.&quot;$&quot;* \ ?_)_%"/>
    <numFmt numFmtId="215" formatCode="_._.&quot;$&quot;* #,##0.0000_)_%;_._.&quot;$&quot;* \(#,##0.0000\)_%;_._.&quot;$&quot;* \ ?_)_%"/>
    <numFmt numFmtId="216" formatCode="&quot;$&quot;#,##0,_);\(&quot;$&quot;#,##0,\)"/>
    <numFmt numFmtId="217" formatCode="&quot;$&quot;0.0,_);\(&quot;$&quot;0.0,\)"/>
    <numFmt numFmtId="218" formatCode="&quot;$&quot;0.00,_);\(&quot;$&quot;0.00,\)"/>
    <numFmt numFmtId="219" formatCode="_(* dd\-mmm\-yy_)_%"/>
    <numFmt numFmtId="220" formatCode="_(* dd\ mmmm\ yyyy_)_%"/>
    <numFmt numFmtId="221" formatCode="_(* mmmm\ dd\,\ yyyy_)_%"/>
    <numFmt numFmtId="222" formatCode="_(* dd\.mm\.yyyy_)_%"/>
    <numFmt numFmtId="223" formatCode="_(* mm/dd/yyyy_)_%"/>
    <numFmt numFmtId="224" formatCode="m/d/yy;@"/>
    <numFmt numFmtId="225" formatCode="#,##0.0\x_);\(#,##0.0\x\)"/>
    <numFmt numFmtId="226" formatCode="#,##0.00\x_);\(#,##0.00\x\)"/>
    <numFmt numFmtId="227" formatCode="[$€-2]\ #,##0_);\([$€-2]\ #,##0\)"/>
    <numFmt numFmtId="228" formatCode="[$€-2]\ #,##0.0_);\([$€-2]\ #,##0.0\)"/>
    <numFmt numFmtId="229" formatCode="_([$€-2]* #,##0.00_);_([$€-2]* \(#,##0.00\);_([$€-2]* &quot;-&quot;??_)"/>
    <numFmt numFmtId="230" formatCode="General_)_%"/>
    <numFmt numFmtId="231" formatCode="_(_(#0_)_%;[Red]_(_(\-#0\)_%;[Green]_(_(#0_)_%;_(_(@_)_%"/>
    <numFmt numFmtId="232" formatCode="_(_(_•_ #0_)_%;[Red]_(_(_•_ \-#0\)_%;[Green]_(_(_•_ #0_)_%;_(_(_•_ @_)_%"/>
    <numFmt numFmtId="233" formatCode="_(_(_•_ _•_ #0_)_%;[Red]_(_(_•_ _•_ \-#0\)_%;[Green]_(_(_•_ _•_ #0_)_%;_(_(_•_ _•_ @_)_%"/>
    <numFmt numFmtId="234" formatCode="_(_(_•_ _•_ _•_ #0_)_%;[Red]_(_(_•_ _•_ _•_ \-#0\)_%;[Green]_(_(_•_ _•_ _•_ #0_)_%;_(_(_•_ _•_ _•_ @_)_%"/>
    <numFmt numFmtId="235" formatCode="#,##0\x;\(#,##0\x\)"/>
    <numFmt numFmtId="236" formatCode="0.0\x;\(0.0\x\)"/>
    <numFmt numFmtId="237" formatCode="#,##0.00\x;\(#,##0.00\x\)"/>
    <numFmt numFmtId="238" formatCode="#,##0.000\x;\(#,##0.000\x\)"/>
    <numFmt numFmtId="239" formatCode="0.0_);\(0.0\)"/>
    <numFmt numFmtId="240" formatCode="0%;\(0%\)"/>
    <numFmt numFmtId="241" formatCode="0.00\ \x_);\(0.00\ \x\)"/>
    <numFmt numFmtId="242" formatCode="_(* #,##0_);_(* \(#,##0\);_(* &quot;-&quot;????_);_(@_)"/>
    <numFmt numFmtId="243" formatCode="0__"/>
    <numFmt numFmtId="244" formatCode="h:mmAM/PM"/>
    <numFmt numFmtId="245" formatCode="0&quot; E&quot;"/>
    <numFmt numFmtId="246" formatCode="yyyy"/>
    <numFmt numFmtId="247" formatCode="0.0%;\(0.0%\)"/>
    <numFmt numFmtId="248" formatCode="0.00%_);\(0.00%\)"/>
    <numFmt numFmtId="249" formatCode="0.000%_);\(0.000%\)"/>
    <numFmt numFmtId="250" formatCode="_(0_)%;\(0\)%;\ \ ?_)%"/>
    <numFmt numFmtId="251" formatCode="_._._(* 0_)%;_._.* \(0\)%;_._._(* \ ?_)%"/>
    <numFmt numFmtId="252" formatCode="0%_);\(0%\)"/>
    <numFmt numFmtId="253" formatCode="_(* #,##0_)_%;[Red]_(* \(#,##0\)_%;[Green]_(* 0_)_%;_(@_)_%"/>
    <numFmt numFmtId="254" formatCode="_(* #,##0.0%_);[Red]_(* \-#,##0.0%_);[Green]_(* 0.0%_);_(@_)_%"/>
    <numFmt numFmtId="255" formatCode="_(* #,##0.00%_);[Red]_(* \-#,##0.00%_);[Green]_(* 0.00%_);_(@_)_%"/>
    <numFmt numFmtId="256" formatCode="_(* #,##0.000%_);[Red]_(* \-#,##0.000%_);[Green]_(* 0.000%_);_(@_)_%"/>
    <numFmt numFmtId="257" formatCode="_(0.0_)%;\(0.0\)%;\ \ ?_)%"/>
    <numFmt numFmtId="258" formatCode="_._._(* 0.0_)%;_._.* \(0.0\)%;_._._(* \ ?_)%"/>
    <numFmt numFmtId="259" formatCode="_(0.00_)%;\(0.00\)%;\ \ ?_)%"/>
    <numFmt numFmtId="260" formatCode="_._._(* 0.00_)%;_._.* \(0.00\)%;_._._(* \ ?_)%"/>
    <numFmt numFmtId="261" formatCode="_(0.000_)%;\(0.000\)%;\ \ ?_)%"/>
    <numFmt numFmtId="262" formatCode="_._._(* 0.000_)%;_._.* \(0.000\)%;_._._(* \ ?_)%"/>
    <numFmt numFmtId="263" formatCode="_(0.0000_)%;\(0.0000\)%;\ \ ?_)%"/>
    <numFmt numFmtId="264" formatCode="_._._(* 0.0000_)%;_._.* \(0.0000\)%;_._._(* \ ?_)%"/>
    <numFmt numFmtId="265" formatCode="mmmm\ dd\,\ yy"/>
    <numFmt numFmtId="266" formatCode="0.0\x"/>
    <numFmt numFmtId="267" formatCode="_(* #,##0_);_(* \(#,##0\);_(* \ ?_)"/>
    <numFmt numFmtId="268" formatCode="_(* #,##0.0_);_(* \(#,##0.0\);_(* \ ?_)"/>
    <numFmt numFmtId="269" formatCode="_(* #,##0.00_);_(* \(#,##0.00\);_(* \ ?_)"/>
    <numFmt numFmtId="270" formatCode="_(* #,##0.000_);_(* \(#,##0.000\);_(* \ ?_)"/>
    <numFmt numFmtId="271" formatCode="_(&quot;$&quot;* #,##0_);_(&quot;$&quot;* \(#,##0\);_(&quot;$&quot;* \ ?_)"/>
    <numFmt numFmtId="272" formatCode="_(&quot;$&quot;* #,##0.0_);_(&quot;$&quot;* \(#,##0.0\);_(&quot;$&quot;* \ ?_)"/>
    <numFmt numFmtId="273" formatCode="_(&quot;$&quot;* #,##0.00_);_(&quot;$&quot;* \(#,##0.00\);_(&quot;$&quot;* \ ?_)"/>
    <numFmt numFmtId="274" formatCode="_(&quot;$&quot;* #,##0.000_);_(&quot;$&quot;* \(#,##0.000\);_(&quot;$&quot;* \ ?_)"/>
    <numFmt numFmtId="275" formatCode="0000&quot;A&quot;"/>
    <numFmt numFmtId="276" formatCode="0&quot;E&quot;"/>
    <numFmt numFmtId="277" formatCode="0000&quot;E&quot;"/>
    <numFmt numFmtId="278" formatCode="_(&quot;$&quot;* #,##0.0000_);_(&quot;$&quot;* \(#,##0.0000\);_(&quot;$&quot;* &quot;-&quot;??_);_(@_)"/>
    <numFmt numFmtId="279" formatCode="_(* #,##0.000000_);_(* \(#,##0.000000\);_(* &quot;-&quot;??_);_(@_)"/>
    <numFmt numFmtId="280" formatCode="_(* #,##0.0000000_);_(* \(#,##0.0000000\);_(* &quot;-&quot;??_);_(@_)"/>
    <numFmt numFmtId="281" formatCode="_(* #,##0.00000_);_(* \(#,##0.00000\);_(* &quot;-&quot;?????_);_(@_)"/>
    <numFmt numFmtId="282" formatCode="_(* #,##0.000_);_(* \(#,##0.000\);_(* &quot;-&quot;??_);_(@_)"/>
    <numFmt numFmtId="283" formatCode="[&gt;=0]#,##0;[&lt;0]\(#,##0\)"/>
  </numFmts>
  <fonts count="124">
    <font>
      <sz val="12"/>
      <name val="Arial MT"/>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8"/>
      <name val="Arial"/>
      <family val="2"/>
    </font>
    <font>
      <b/>
      <sz val="14"/>
      <name val="Arial"/>
      <family val="2"/>
    </font>
    <font>
      <sz val="10"/>
      <name val="Arial"/>
      <family val="2"/>
    </font>
    <font>
      <b/>
      <i/>
      <sz val="14"/>
      <name val="Arial"/>
      <family val="2"/>
    </font>
    <font>
      <b/>
      <sz val="12"/>
      <name val="Arial"/>
      <family val="2"/>
    </font>
    <font>
      <b/>
      <sz val="11"/>
      <name val="Arial"/>
      <family val="2"/>
    </font>
    <font>
      <b/>
      <sz val="24"/>
      <name val="Arial Narrow"/>
      <family val="2"/>
    </font>
    <font>
      <b/>
      <i/>
      <sz val="12"/>
      <name val="Arial"/>
      <family val="2"/>
    </font>
    <font>
      <i/>
      <sz val="12"/>
      <name val="Arial"/>
      <family val="2"/>
    </font>
    <font>
      <sz val="12"/>
      <name val="Arial"/>
      <family val="2"/>
    </font>
    <font>
      <sz val="9"/>
      <name val="Arial"/>
      <family val="2"/>
    </font>
    <font>
      <i/>
      <sz val="10"/>
      <name val="Arial"/>
      <family val="2"/>
    </font>
    <font>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12"/>
      <name val="Arial"/>
      <family val="2"/>
    </font>
    <font>
      <b/>
      <sz val="14"/>
      <name val="Book Antiqua"/>
      <family val="1"/>
    </font>
    <font>
      <i/>
      <sz val="10"/>
      <name val="Book Antiqua"/>
      <family val="1"/>
    </font>
    <font>
      <sz val="12"/>
      <name val="Arial MT"/>
    </font>
    <font>
      <sz val="10"/>
      <name val="MS Sans Serif"/>
      <family val="2"/>
    </font>
    <font>
      <b/>
      <sz val="10"/>
      <name val="MS Sans Serif"/>
      <family val="2"/>
    </font>
    <font>
      <sz val="8"/>
      <color indexed="38"/>
      <name val="Arial"/>
      <family val="2"/>
    </font>
    <font>
      <b/>
      <sz val="9"/>
      <name val="Arial"/>
      <family val="2"/>
    </font>
    <font>
      <b/>
      <sz val="10"/>
      <name val="Arial"/>
      <family val="2"/>
    </font>
    <font>
      <b/>
      <i/>
      <sz val="16"/>
      <name val="Arial"/>
      <family val="2"/>
    </font>
    <font>
      <b/>
      <sz val="12"/>
      <color indexed="32"/>
      <name val="Arial"/>
      <family val="2"/>
    </font>
    <font>
      <i/>
      <sz val="11"/>
      <name val="Arial"/>
      <family val="2"/>
    </font>
    <font>
      <sz val="11"/>
      <name val="Arial"/>
      <family val="2"/>
    </font>
    <font>
      <sz val="12"/>
      <name val="Times New Roman"/>
      <family val="1"/>
    </font>
    <font>
      <b/>
      <sz val="10"/>
      <color indexed="10"/>
      <name val="Arial"/>
      <family val="2"/>
    </font>
    <font>
      <sz val="10"/>
      <color indexed="12"/>
      <name val="Arial"/>
      <family val="2"/>
    </font>
    <font>
      <b/>
      <sz val="10"/>
      <color indexed="8"/>
      <name val="Arial"/>
      <family val="2"/>
    </font>
    <font>
      <sz val="10"/>
      <name val="Arial"/>
      <family val="2"/>
    </font>
    <font>
      <b/>
      <sz val="10"/>
      <color indexed="12"/>
      <name val="Arial"/>
      <family val="2"/>
    </font>
    <font>
      <sz val="11"/>
      <name val="Times New Roman"/>
      <family val="1"/>
    </font>
    <font>
      <b/>
      <i/>
      <sz val="12"/>
      <name val="Times New Roman"/>
      <family val="1"/>
    </font>
    <font>
      <sz val="10"/>
      <name val="C Helvetica Condensed"/>
    </font>
    <font>
      <sz val="10"/>
      <color indexed="12"/>
      <name val="Times New Roman"/>
      <family val="1"/>
    </font>
    <font>
      <sz val="10"/>
      <name val="Times New Roman"/>
      <family val="1"/>
    </font>
    <font>
      <b/>
      <sz val="10"/>
      <color indexed="8"/>
      <name val="Times New Roman"/>
      <family val="1"/>
    </font>
    <font>
      <sz val="9"/>
      <color indexed="12"/>
      <name val="Arial"/>
      <family val="2"/>
    </font>
    <font>
      <sz val="9"/>
      <name val="Times New Roman"/>
      <family val="1"/>
    </font>
    <font>
      <sz val="12"/>
      <name val="Helv"/>
    </font>
    <font>
      <u val="singleAccounting"/>
      <sz val="11"/>
      <name val="Times New Roman"/>
      <family val="1"/>
    </font>
    <font>
      <sz val="8"/>
      <name val="Times New Roman"/>
      <family val="1"/>
    </font>
    <font>
      <b/>
      <sz val="10"/>
      <name val="Times New Roman"/>
      <family val="1"/>
    </font>
    <font>
      <i/>
      <sz val="8"/>
      <name val="Arial"/>
      <family val="2"/>
    </font>
    <font>
      <sz val="8"/>
      <color indexed="22"/>
      <name val="Arial"/>
      <family val="2"/>
    </font>
    <font>
      <sz val="10"/>
      <name val="Book Antiqua"/>
      <family val="1"/>
    </font>
    <font>
      <b/>
      <i/>
      <sz val="14"/>
      <name val="Tms Rmn"/>
    </font>
    <font>
      <sz val="10"/>
      <color indexed="42"/>
      <name val="Arial"/>
      <family val="2"/>
    </font>
    <font>
      <sz val="10"/>
      <color indexed="46"/>
      <name val="Arial"/>
      <family val="2"/>
    </font>
    <font>
      <b/>
      <sz val="10"/>
      <color indexed="22"/>
      <name val="Arial"/>
      <family val="2"/>
    </font>
    <font>
      <u/>
      <sz val="10"/>
      <color indexed="12"/>
      <name val="Arial"/>
      <family val="2"/>
    </font>
    <font>
      <sz val="10"/>
      <color indexed="12"/>
      <name val="Book Antiqua"/>
      <family val="1"/>
    </font>
    <font>
      <i/>
      <sz val="16"/>
      <name val="Times New Roman"/>
      <family val="1"/>
    </font>
    <font>
      <sz val="7"/>
      <name val="Small Fonts"/>
      <family val="2"/>
    </font>
    <font>
      <u/>
      <sz val="10"/>
      <name val="Times New Roman"/>
      <family val="1"/>
    </font>
    <font>
      <sz val="10"/>
      <color indexed="40"/>
      <name val="Arial"/>
      <family val="2"/>
    </font>
    <font>
      <sz val="10"/>
      <color indexed="8"/>
      <name val="Times New Roman"/>
      <family val="1"/>
    </font>
    <font>
      <sz val="10"/>
      <name val="Futura UBS Bk"/>
      <family val="2"/>
    </font>
    <font>
      <sz val="10"/>
      <color indexed="8"/>
      <name val="MS Sans Serif"/>
      <family val="2"/>
    </font>
    <font>
      <sz val="10"/>
      <color indexed="8"/>
      <name val="Arial"/>
      <family val="2"/>
    </font>
    <font>
      <b/>
      <sz val="9"/>
      <name val="Times New Roman"/>
      <family val="1"/>
    </font>
    <font>
      <i/>
      <sz val="8"/>
      <name val="Times New Roman"/>
      <family val="1"/>
    </font>
    <font>
      <sz val="10"/>
      <color indexed="21"/>
      <name val="Arial"/>
      <family val="2"/>
    </font>
    <font>
      <b/>
      <sz val="8"/>
      <name val="Arial"/>
      <family val="2"/>
    </font>
    <font>
      <strike/>
      <sz val="10"/>
      <name val="Times New Roman"/>
      <family val="1"/>
    </font>
    <font>
      <sz val="10"/>
      <color indexed="40"/>
      <name val="Times New Roman"/>
      <family val="1"/>
    </font>
    <font>
      <sz val="10"/>
      <color indexed="10"/>
      <name val="Times New Roman"/>
      <family val="1"/>
    </font>
    <font>
      <sz val="10"/>
      <color indexed="17"/>
      <name val="Times New Roman"/>
      <family val="1"/>
    </font>
    <font>
      <b/>
      <u/>
      <sz val="10"/>
      <name val="Times New Roman"/>
      <family val="1"/>
    </font>
    <font>
      <sz val="10"/>
      <color indexed="8"/>
      <name val="Times New Roman"/>
      <family val="1"/>
    </font>
    <font>
      <sz val="10"/>
      <color indexed="10"/>
      <name val="Times New Roman"/>
      <family val="1"/>
    </font>
    <font>
      <vertAlign val="superscript"/>
      <sz val="10"/>
      <name val="Times New Roman"/>
      <family val="1"/>
    </font>
    <font>
      <strike/>
      <sz val="10"/>
      <color indexed="12"/>
      <name val="Times New Roman"/>
      <family val="1"/>
    </font>
    <font>
      <b/>
      <i/>
      <strike/>
      <sz val="10"/>
      <name val="Times New Roman"/>
      <family val="1"/>
    </font>
    <font>
      <strike/>
      <sz val="10"/>
      <color indexed="10"/>
      <name val="Times New Roman"/>
      <family val="1"/>
    </font>
    <font>
      <b/>
      <i/>
      <sz val="10"/>
      <color indexed="10"/>
      <name val="Times New Roman"/>
      <family val="1"/>
    </font>
    <font>
      <b/>
      <sz val="10"/>
      <color indexed="12"/>
      <name val="Times New Roman"/>
      <family val="1"/>
    </font>
    <font>
      <b/>
      <i/>
      <sz val="10"/>
      <name val="Times New Roman"/>
      <family val="1"/>
    </font>
    <font>
      <u/>
      <sz val="12"/>
      <name val="Arial"/>
      <family val="2"/>
    </font>
    <font>
      <b/>
      <u/>
      <sz val="10"/>
      <name val="Arial"/>
      <family val="2"/>
    </font>
    <font>
      <sz val="12"/>
      <color indexed="10"/>
      <name val="Arial MT"/>
    </font>
    <font>
      <sz val="11"/>
      <name val="Calibri"/>
      <family val="2"/>
    </font>
    <font>
      <sz val="10"/>
      <color indexed="8"/>
      <name val="Arial"/>
      <family val="2"/>
    </font>
    <font>
      <sz val="9"/>
      <name val="Helv"/>
    </font>
    <font>
      <u/>
      <sz val="11"/>
      <name val="Garamond"/>
      <family val="1"/>
    </font>
    <font>
      <sz val="11"/>
      <name val="Garamond"/>
      <family val="1"/>
    </font>
    <font>
      <b/>
      <sz val="11"/>
      <name val="Garamond"/>
      <family val="1"/>
    </font>
    <font>
      <sz val="10"/>
      <color indexed="56"/>
      <name val="Times New Roman"/>
      <family val="1"/>
    </font>
    <font>
      <sz val="10"/>
      <name val="Arial Narrow"/>
      <family val="2"/>
    </font>
    <font>
      <sz val="11"/>
      <color theme="1"/>
      <name val="Calibri"/>
      <family val="2"/>
      <scheme val="minor"/>
    </font>
    <font>
      <vertAlign val="superscript"/>
      <sz val="10"/>
      <color theme="1"/>
      <name val="Times New Roman"/>
      <family val="1"/>
    </font>
    <font>
      <sz val="10"/>
      <color rgb="FFFF0000"/>
      <name val="Times New Roman"/>
      <family val="1"/>
    </font>
    <font>
      <b/>
      <sz val="10"/>
      <color rgb="FFFF0000"/>
      <name val="Arial Narrow"/>
      <family val="2"/>
    </font>
    <font>
      <b/>
      <sz val="10"/>
      <name val="Arial Narrow"/>
      <family val="2"/>
    </font>
    <font>
      <b/>
      <sz val="10"/>
      <color rgb="FFFF0000"/>
      <name val="Times New Roman"/>
      <family val="1"/>
    </font>
    <font>
      <sz val="10"/>
      <color rgb="FF000000"/>
      <name val="Times New Roman"/>
      <family val="1"/>
    </font>
    <font>
      <sz val="10"/>
      <color rgb="FF0070C0"/>
      <name val="Times New Roman"/>
      <family val="1"/>
    </font>
    <font>
      <sz val="10"/>
      <color theme="1"/>
      <name val="Calibri"/>
      <family val="2"/>
    </font>
    <font>
      <sz val="8"/>
      <color rgb="FF000000"/>
      <name val="Verdana"/>
      <family val="2"/>
    </font>
    <font>
      <sz val="12"/>
      <name val="Arial MT"/>
      <family val="2"/>
    </font>
    <font>
      <u/>
      <sz val="11"/>
      <color theme="10"/>
      <name val="Calibri"/>
      <family val="2"/>
      <scheme val="minor"/>
    </font>
    <font>
      <sz val="11"/>
      <color indexed="8"/>
      <name val="Calibri"/>
      <family val="2"/>
      <scheme val="minor"/>
    </font>
    <font>
      <sz val="10"/>
      <name val="Arial"/>
      <family val="2"/>
    </font>
    <font>
      <b/>
      <sz val="9"/>
      <color indexed="81"/>
      <name val="Tahoma"/>
      <family val="2"/>
    </font>
    <font>
      <sz val="9"/>
      <color indexed="81"/>
      <name val="Tahoma"/>
      <family val="2"/>
    </font>
  </fonts>
  <fills count="26">
    <fill>
      <patternFill patternType="none"/>
    </fill>
    <fill>
      <patternFill patternType="gray125"/>
    </fill>
    <fill>
      <patternFill patternType="solid">
        <fgColor indexed="53"/>
        <bgColor indexed="64"/>
      </patternFill>
    </fill>
    <fill>
      <patternFill patternType="solid">
        <fgColor indexed="39"/>
        <bgColor indexed="64"/>
      </patternFill>
    </fill>
    <fill>
      <patternFill patternType="solid">
        <fgColor indexed="46"/>
        <bgColor indexed="64"/>
      </patternFill>
    </fill>
    <fill>
      <patternFill patternType="solid">
        <fgColor indexed="27"/>
        <bgColor indexed="64"/>
      </patternFill>
    </fill>
    <fill>
      <patternFill patternType="solid">
        <fgColor indexed="38"/>
        <bgColor indexed="64"/>
      </patternFill>
    </fill>
    <fill>
      <patternFill patternType="solid">
        <fgColor indexed="13"/>
        <bgColor indexed="64"/>
      </patternFill>
    </fill>
    <fill>
      <patternFill patternType="solid">
        <fgColor indexed="26"/>
        <bgColor indexed="64"/>
      </patternFill>
    </fill>
    <fill>
      <patternFill patternType="solid">
        <fgColor indexed="22"/>
        <bgColor indexed="64"/>
      </patternFill>
    </fill>
    <fill>
      <patternFill patternType="lightGray">
        <fgColor indexed="38"/>
        <bgColor indexed="23"/>
      </patternFill>
    </fill>
    <fill>
      <patternFill patternType="solid">
        <fgColor indexed="9"/>
        <bgColor indexed="64"/>
      </patternFill>
    </fill>
    <fill>
      <patternFill patternType="mediumGray">
        <fgColor indexed="22"/>
      </patternFill>
    </fill>
    <fill>
      <patternFill patternType="solid">
        <fgColor indexed="26"/>
        <bgColor indexed="9"/>
      </patternFill>
    </fill>
    <fill>
      <patternFill patternType="solid">
        <fgColor indexed="43"/>
        <bgColor indexed="64"/>
      </patternFill>
    </fill>
    <fill>
      <patternFill patternType="solid">
        <fgColor indexed="42"/>
        <bgColor indexed="64"/>
      </patternFill>
    </fill>
    <fill>
      <patternFill patternType="solid">
        <fgColor theme="1"/>
        <bgColor indexed="64"/>
      </patternFill>
    </fill>
    <fill>
      <patternFill patternType="solid">
        <fgColor rgb="FFFFFF99"/>
        <bgColor indexed="64"/>
      </patternFill>
    </fill>
    <fill>
      <patternFill patternType="solid">
        <fgColor theme="0"/>
        <bgColor indexed="64"/>
      </patternFill>
    </fill>
    <fill>
      <patternFill patternType="solid">
        <fgColor rgb="FFFF00FF"/>
        <bgColor indexed="64"/>
      </patternFill>
    </fill>
    <fill>
      <patternFill patternType="solid">
        <fgColor rgb="FFFFC000"/>
        <bgColor indexed="64"/>
      </patternFill>
    </fill>
    <fill>
      <patternFill patternType="solid">
        <fgColor rgb="FFFFFF99"/>
        <bgColor rgb="FF000000"/>
      </patternFill>
    </fill>
    <fill>
      <patternFill patternType="solid">
        <fgColor rgb="FFF1F5FB"/>
        <bgColor rgb="FF000000"/>
      </patternFill>
    </fill>
    <fill>
      <patternFill patternType="solid">
        <fgColor rgb="FFFFFFCC"/>
        <bgColor indexed="64"/>
      </patternFill>
    </fill>
    <fill>
      <patternFill patternType="solid">
        <fgColor rgb="FF92D050"/>
        <bgColor indexed="64"/>
      </patternFill>
    </fill>
    <fill>
      <patternFill patternType="solid">
        <fgColor rgb="FFFFFF00"/>
        <bgColor indexed="64"/>
      </patternFill>
    </fill>
  </fills>
  <borders count="50">
    <border>
      <left/>
      <right/>
      <top/>
      <bottom/>
      <diagonal/>
    </border>
    <border>
      <left/>
      <right/>
      <top/>
      <bottom style="thin">
        <color indexed="64"/>
      </bottom>
      <diagonal/>
    </border>
    <border>
      <left/>
      <right/>
      <top style="double">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top/>
      <bottom style="hair">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bottom style="hair">
        <color indexed="20"/>
      </bottom>
      <diagonal/>
    </border>
    <border>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double">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right style="medium">
        <color indexed="64"/>
      </right>
      <top/>
      <bottom style="double">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diagonal/>
    </border>
    <border>
      <left style="medium">
        <color indexed="64"/>
      </left>
      <right/>
      <top style="thin">
        <color indexed="64"/>
      </top>
      <bottom/>
      <diagonal/>
    </border>
    <border>
      <left style="thin">
        <color rgb="FF808080"/>
      </left>
      <right style="thin">
        <color rgb="FF808080"/>
      </right>
      <top style="thin">
        <color rgb="FF808080"/>
      </top>
      <bottom style="thin">
        <color rgb="FF808080"/>
      </bottom>
      <diagonal/>
    </border>
    <border>
      <left/>
      <right/>
      <top style="thin">
        <color indexed="64"/>
      </top>
      <bottom style="medium">
        <color indexed="64"/>
      </bottom>
      <diagonal/>
    </border>
  </borders>
  <cellStyleXfs count="476">
    <xf numFmtId="174" fontId="0" fillId="0" borderId="0" applyProtection="0"/>
    <xf numFmtId="0" fontId="14" fillId="0" borderId="0"/>
    <xf numFmtId="188" fontId="52" fillId="0" borderId="0" applyFont="0" applyFill="0" applyBorder="0" applyAlignment="0" applyProtection="0"/>
    <xf numFmtId="189" fontId="52" fillId="0" borderId="0" applyFont="0" applyFill="0" applyBorder="0" applyAlignment="0" applyProtection="0"/>
    <xf numFmtId="190" fontId="52" fillId="0" borderId="0" applyFont="0" applyFill="0" applyBorder="0" applyAlignment="0" applyProtection="0"/>
    <xf numFmtId="191" fontId="52" fillId="0" borderId="0" applyFont="0" applyFill="0" applyBorder="0" applyAlignment="0" applyProtection="0"/>
    <xf numFmtId="192" fontId="52" fillId="0" borderId="0" applyFont="0" applyFill="0" applyBorder="0" applyAlignment="0" applyProtection="0"/>
    <xf numFmtId="193" fontId="52" fillId="0" borderId="0" applyFont="0" applyFill="0" applyBorder="0" applyAlignment="0" applyProtection="0"/>
    <xf numFmtId="0" fontId="22" fillId="0" borderId="0"/>
    <xf numFmtId="194" fontId="14" fillId="2" borderId="0" applyNumberFormat="0" applyFill="0" applyBorder="0" applyAlignment="0" applyProtection="0">
      <alignment horizontal="right" vertical="center"/>
    </xf>
    <xf numFmtId="194" fontId="46" fillId="0" borderId="0" applyNumberFormat="0" applyFill="0" applyBorder="0" applyAlignment="0" applyProtection="0"/>
    <xf numFmtId="0" fontId="14" fillId="0" borderId="1" applyNumberFormat="0" applyFont="0" applyFill="0" applyAlignment="0" applyProtection="0"/>
    <xf numFmtId="195" fontId="44" fillId="0" borderId="0" applyFont="0" applyFill="0" applyBorder="0" applyAlignment="0" applyProtection="0"/>
    <xf numFmtId="196" fontId="52" fillId="0" borderId="0" applyFont="0" applyFill="0" applyBorder="0" applyProtection="0">
      <alignment horizontal="left"/>
    </xf>
    <xf numFmtId="197" fontId="52" fillId="0" borderId="0" applyFont="0" applyFill="0" applyBorder="0" applyProtection="0">
      <alignment horizontal="left"/>
    </xf>
    <xf numFmtId="198" fontId="52" fillId="0" borderId="0" applyFont="0" applyFill="0" applyBorder="0" applyProtection="0">
      <alignment horizontal="left"/>
    </xf>
    <xf numFmtId="37" fontId="53" fillId="0" borderId="0" applyFont="0" applyFill="0" applyBorder="0" applyAlignment="0" applyProtection="0">
      <alignment vertical="center"/>
      <protection locked="0"/>
    </xf>
    <xf numFmtId="199" fontId="54" fillId="0" borderId="0" applyFont="0" applyFill="0" applyBorder="0" applyAlignment="0" applyProtection="0"/>
    <xf numFmtId="0" fontId="55" fillId="0" borderId="0"/>
    <xf numFmtId="0" fontId="55" fillId="0" borderId="0"/>
    <xf numFmtId="174" fontId="12" fillId="0" borderId="0" applyFill="0"/>
    <xf numFmtId="174" fontId="12" fillId="0" borderId="0">
      <alignment horizontal="center"/>
    </xf>
    <xf numFmtId="0" fontId="12" fillId="0" borderId="0" applyFill="0">
      <alignment horizontal="center"/>
    </xf>
    <xf numFmtId="174" fontId="13" fillId="0" borderId="2" applyFill="0"/>
    <xf numFmtId="0" fontId="14" fillId="0" borderId="0" applyFont="0" applyAlignment="0"/>
    <xf numFmtId="0" fontId="15" fillId="0" borderId="0" applyFill="0">
      <alignment vertical="top"/>
    </xf>
    <xf numFmtId="0" fontId="13" fillId="0" borderId="0" applyFill="0">
      <alignment horizontal="left" vertical="top"/>
    </xf>
    <xf numFmtId="174" fontId="16" fillId="0" borderId="3" applyFill="0"/>
    <xf numFmtId="0" fontId="14" fillId="0" borderId="0" applyNumberFormat="0" applyFont="0" applyAlignment="0"/>
    <xf numFmtId="0" fontId="15" fillId="0" borderId="0" applyFill="0">
      <alignment wrapText="1"/>
    </xf>
    <xf numFmtId="0" fontId="13" fillId="0" borderId="0" applyFill="0">
      <alignment horizontal="left" vertical="top" wrapText="1"/>
    </xf>
    <xf numFmtId="174" fontId="17" fillId="0" borderId="0" applyFill="0"/>
    <xf numFmtId="0" fontId="18" fillId="0" borderId="0" applyNumberFormat="0" applyFont="0" applyAlignment="0">
      <alignment horizontal="center"/>
    </xf>
    <xf numFmtId="0" fontId="19" fillId="0" borderId="0" applyFill="0">
      <alignment vertical="top" wrapText="1"/>
    </xf>
    <xf numFmtId="0" fontId="16" fillId="0" borderId="0" applyFill="0">
      <alignment horizontal="left" vertical="top" wrapText="1"/>
    </xf>
    <xf numFmtId="174" fontId="14" fillId="0" borderId="0" applyFill="0"/>
    <xf numFmtId="0" fontId="18" fillId="0" borderId="0" applyNumberFormat="0" applyFont="0" applyAlignment="0">
      <alignment horizontal="center"/>
    </xf>
    <xf numFmtId="0" fontId="20" fillId="0" borderId="0" applyFill="0">
      <alignment vertical="center" wrapText="1"/>
    </xf>
    <xf numFmtId="0" fontId="21" fillId="0" borderId="0">
      <alignment horizontal="left" vertical="center" wrapText="1"/>
    </xf>
    <xf numFmtId="174" fontId="22" fillId="0" borderId="0" applyFill="0"/>
    <xf numFmtId="0" fontId="18" fillId="0" borderId="0" applyNumberFormat="0" applyFont="0" applyAlignment="0">
      <alignment horizontal="center"/>
    </xf>
    <xf numFmtId="0" fontId="23" fillId="0" borderId="0" applyFill="0">
      <alignment horizontal="center" vertical="center" wrapText="1"/>
    </xf>
    <xf numFmtId="0" fontId="24" fillId="0" borderId="0" applyFill="0">
      <alignment horizontal="center" vertical="center" wrapText="1"/>
    </xf>
    <xf numFmtId="0" fontId="14" fillId="0" borderId="0" applyFill="0">
      <alignment horizontal="center" vertical="center" wrapText="1"/>
    </xf>
    <xf numFmtId="174" fontId="25" fillId="0" borderId="0" applyFill="0"/>
    <xf numFmtId="0" fontId="18" fillId="0" borderId="0" applyNumberFormat="0" applyFont="0" applyAlignment="0">
      <alignment horizontal="center"/>
    </xf>
    <xf numFmtId="0" fontId="26" fillId="0" borderId="0" applyFill="0">
      <alignment horizontal="center" vertical="center" wrapText="1"/>
    </xf>
    <xf numFmtId="0" fontId="27" fillId="0" borderId="0" applyFill="0">
      <alignment horizontal="center" vertical="center" wrapText="1"/>
    </xf>
    <xf numFmtId="174" fontId="28" fillId="0" borderId="0" applyFill="0"/>
    <xf numFmtId="0" fontId="18" fillId="0" borderId="0" applyNumberFormat="0" applyFont="0" applyAlignment="0">
      <alignment horizontal="center"/>
    </xf>
    <xf numFmtId="0" fontId="29" fillId="0" borderId="0">
      <alignment horizontal="center" wrapText="1"/>
    </xf>
    <xf numFmtId="0" fontId="25" fillId="0" borderId="0" applyFill="0">
      <alignment horizontal="center" wrapText="1"/>
    </xf>
    <xf numFmtId="181" fontId="56" fillId="0" borderId="0" applyFont="0" applyFill="0" applyBorder="0" applyAlignment="0" applyProtection="0">
      <protection locked="0"/>
    </xf>
    <xf numFmtId="200" fontId="56" fillId="0" borderId="0" applyFont="0" applyFill="0" applyBorder="0" applyAlignment="0" applyProtection="0">
      <protection locked="0"/>
    </xf>
    <xf numFmtId="39" fontId="14" fillId="0" borderId="0" applyFont="0" applyFill="0" applyBorder="0" applyAlignment="0" applyProtection="0"/>
    <xf numFmtId="201" fontId="57" fillId="0" borderId="0" applyFont="0" applyFill="0" applyBorder="0" applyAlignment="0" applyProtection="0"/>
    <xf numFmtId="185" fontId="54" fillId="0" borderId="0" applyFont="0" applyFill="0" applyBorder="0" applyAlignment="0" applyProtection="0"/>
    <xf numFmtId="0" fontId="14" fillId="0" borderId="1" applyNumberFormat="0" applyFont="0" applyFill="0" applyBorder="0" applyProtection="0">
      <alignment horizontal="centerContinuous" vertical="center"/>
    </xf>
    <xf numFmtId="0" fontId="38" fillId="0" borderId="0" applyFill="0" applyBorder="0" applyProtection="0">
      <alignment horizontal="center"/>
      <protection locked="0"/>
    </xf>
    <xf numFmtId="43" fontId="14" fillId="0" borderId="0" applyFont="0" applyFill="0" applyBorder="0" applyAlignment="0" applyProtection="0"/>
    <xf numFmtId="0" fontId="14"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41" fontId="14" fillId="0" borderId="0" applyFont="0" applyFill="0" applyBorder="0" applyAlignment="0" applyProtection="0"/>
    <xf numFmtId="202" fontId="52" fillId="0" borderId="0" applyFont="0" applyFill="0" applyBorder="0" applyAlignment="0" applyProtection="0"/>
    <xf numFmtId="203" fontId="52" fillId="0" borderId="0" applyFont="0" applyFill="0" applyBorder="0" applyAlignment="0" applyProtection="0"/>
    <xf numFmtId="204" fontId="52" fillId="0" borderId="0" applyFont="0" applyFill="0" applyBorder="0" applyAlignment="0" applyProtection="0"/>
    <xf numFmtId="205" fontId="50" fillId="0" borderId="0" applyFont="0" applyFill="0" applyBorder="0" applyAlignment="0" applyProtection="0"/>
    <xf numFmtId="206" fontId="59" fillId="0" borderId="0" applyFont="0" applyFill="0" applyBorder="0" applyAlignment="0" applyProtection="0"/>
    <xf numFmtId="207" fontId="59" fillId="0" borderId="0" applyFont="0" applyFill="0" applyBorder="0" applyAlignment="0" applyProtection="0"/>
    <xf numFmtId="208" fontId="17" fillId="0" borderId="0" applyFont="0" applyFill="0" applyBorder="0" applyAlignment="0" applyProtection="0">
      <protection locked="0"/>
    </xf>
    <xf numFmtId="43" fontId="10" fillId="0" borderId="0" applyFont="0" applyFill="0" applyBorder="0" applyAlignment="0" applyProtection="0"/>
    <xf numFmtId="43" fontId="34" fillId="0" borderId="0" applyFont="0" applyFill="0" applyBorder="0" applyAlignment="0" applyProtection="0"/>
    <xf numFmtId="43" fontId="24" fillId="0" borderId="0" applyFont="0" applyFill="0" applyBorder="0" applyAlignment="0" applyProtection="0"/>
    <xf numFmtId="43" fontId="14" fillId="0" borderId="0" applyFont="0" applyFill="0" applyBorder="0" applyAlignment="0" applyProtection="0"/>
    <xf numFmtId="43" fontId="48"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1" fillId="0" borderId="0" applyFont="0" applyFill="0" applyBorder="0" applyAlignment="0" applyProtection="0"/>
    <xf numFmtId="43" fontId="10" fillId="0" borderId="0" applyFont="0" applyFill="0" applyBorder="0" applyAlignment="0" applyProtection="0"/>
    <xf numFmtId="43" fontId="101" fillId="0" borderId="0" applyFont="0" applyFill="0" applyBorder="0" applyAlignment="0" applyProtection="0"/>
    <xf numFmtId="37" fontId="60" fillId="0" borderId="0" applyFill="0" applyBorder="0" applyAlignment="0" applyProtection="0"/>
    <xf numFmtId="3" fontId="14" fillId="0" borderId="0" applyFont="0" applyFill="0" applyBorder="0" applyAlignment="0" applyProtection="0"/>
    <xf numFmtId="0" fontId="13" fillId="0" borderId="0" applyFill="0" applyBorder="0" applyAlignment="0" applyProtection="0">
      <protection locked="0"/>
    </xf>
    <xf numFmtId="0" fontId="14" fillId="0" borderId="4"/>
    <xf numFmtId="44" fontId="14" fillId="0" borderId="0" applyFont="0" applyFill="0" applyBorder="0" applyAlignment="0" applyProtection="0"/>
    <xf numFmtId="209" fontId="52" fillId="0" borderId="0" applyFont="0" applyFill="0" applyBorder="0" applyAlignment="0" applyProtection="0"/>
    <xf numFmtId="210" fontId="52" fillId="0" borderId="0" applyFont="0" applyFill="0" applyBorder="0" applyAlignment="0" applyProtection="0"/>
    <xf numFmtId="211" fontId="52" fillId="0" borderId="0" applyFont="0" applyFill="0" applyBorder="0" applyAlignment="0" applyProtection="0"/>
    <xf numFmtId="212" fontId="59" fillId="0" borderId="0" applyFont="0" applyFill="0" applyBorder="0" applyAlignment="0" applyProtection="0"/>
    <xf numFmtId="213" fontId="59" fillId="0" borderId="0" applyFont="0" applyFill="0" applyBorder="0" applyAlignment="0" applyProtection="0"/>
    <xf numFmtId="214" fontId="59" fillId="0" borderId="0" applyFont="0" applyFill="0" applyBorder="0" applyAlignment="0" applyProtection="0"/>
    <xf numFmtId="215" fontId="17" fillId="0" borderId="0" applyFont="0" applyFill="0" applyBorder="0" applyAlignment="0" applyProtection="0">
      <protection locked="0"/>
    </xf>
    <xf numFmtId="44" fontId="24" fillId="0" borderId="0" applyFont="0" applyFill="0" applyBorder="0" applyAlignment="0" applyProtection="0"/>
    <xf numFmtId="44" fontId="14" fillId="0" borderId="0" applyFont="0" applyFill="0" applyBorder="0" applyAlignment="0" applyProtection="0"/>
    <xf numFmtId="44" fontId="48"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5" fontId="60" fillId="0" borderId="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216" fontId="54" fillId="0" borderId="0" applyFont="0" applyFill="0" applyBorder="0" applyAlignment="0" applyProtection="0"/>
    <xf numFmtId="184" fontId="14" fillId="0" borderId="0" applyFont="0" applyFill="0" applyBorder="0" applyAlignment="0" applyProtection="0"/>
    <xf numFmtId="217" fontId="56" fillId="0" borderId="0" applyFont="0" applyFill="0" applyBorder="0" applyAlignment="0" applyProtection="0">
      <protection locked="0"/>
    </xf>
    <xf numFmtId="7" fontId="12" fillId="0" borderId="0" applyFont="0" applyFill="0" applyBorder="0" applyAlignment="0" applyProtection="0"/>
    <xf numFmtId="218" fontId="57" fillId="0" borderId="0" applyFont="0" applyFill="0" applyBorder="0" applyAlignment="0" applyProtection="0"/>
    <xf numFmtId="183" fontId="61" fillId="0" borderId="0" applyFont="0" applyFill="0" applyBorder="0" applyAlignment="0" applyProtection="0"/>
    <xf numFmtId="0" fontId="62" fillId="3" borderId="5" applyNumberFormat="0" applyFont="0" applyFill="0" applyAlignment="0" applyProtection="0">
      <alignment horizontal="left" indent="1"/>
    </xf>
    <xf numFmtId="14" fontId="14" fillId="0" borderId="0" applyFont="0" applyFill="0" applyBorder="0" applyAlignment="0" applyProtection="0"/>
    <xf numFmtId="219" fontId="52" fillId="0" borderId="0" applyFont="0" applyFill="0" applyBorder="0" applyProtection="0"/>
    <xf numFmtId="220" fontId="52" fillId="0" borderId="0" applyFont="0" applyFill="0" applyBorder="0" applyProtection="0"/>
    <xf numFmtId="221" fontId="52" fillId="0" borderId="0" applyFont="0" applyFill="0" applyBorder="0" applyAlignment="0" applyProtection="0"/>
    <xf numFmtId="222" fontId="52" fillId="0" borderId="0" applyFont="0" applyFill="0" applyBorder="0" applyAlignment="0" applyProtection="0"/>
    <xf numFmtId="223" fontId="52" fillId="0" borderId="0" applyFont="0" applyFill="0" applyBorder="0" applyAlignment="0" applyProtection="0"/>
    <xf numFmtId="224" fontId="63" fillId="0" borderId="0" applyFont="0" applyFill="0" applyBorder="0" applyAlignment="0" applyProtection="0"/>
    <xf numFmtId="5" fontId="64" fillId="0" borderId="0" applyBorder="0"/>
    <xf numFmtId="184" fontId="64" fillId="0" borderId="0" applyBorder="0"/>
    <xf numFmtId="7" fontId="64" fillId="0" borderId="0" applyBorder="0"/>
    <xf numFmtId="37" fontId="64" fillId="0" borderId="0" applyBorder="0"/>
    <xf numFmtId="181" fontId="64" fillId="0" borderId="0" applyBorder="0"/>
    <xf numFmtId="225" fontId="64" fillId="0" borderId="0" applyBorder="0"/>
    <xf numFmtId="39" fontId="64" fillId="0" borderId="0" applyBorder="0"/>
    <xf numFmtId="226" fontId="64" fillId="0" borderId="0" applyBorder="0"/>
    <xf numFmtId="7" fontId="14" fillId="0" borderId="0" applyFont="0" applyFill="0" applyBorder="0" applyAlignment="0" applyProtection="0"/>
    <xf numFmtId="227" fontId="54" fillId="0" borderId="0" applyFont="0" applyFill="0" applyBorder="0" applyAlignment="0" applyProtection="0"/>
    <xf numFmtId="228" fontId="54" fillId="0" borderId="0" applyFont="0" applyFill="0" applyAlignment="0" applyProtection="0"/>
    <xf numFmtId="227" fontId="54" fillId="0" borderId="0" applyFont="0" applyFill="0" applyBorder="0" applyAlignment="0" applyProtection="0"/>
    <xf numFmtId="229" fontId="12" fillId="0" borderId="0" applyFont="0" applyFill="0" applyBorder="0" applyAlignment="0" applyProtection="0"/>
    <xf numFmtId="2" fontId="14" fillId="0" borderId="0" applyFont="0" applyFill="0" applyBorder="0" applyAlignment="0" applyProtection="0"/>
    <xf numFmtId="0" fontId="65" fillId="0" borderId="0"/>
    <xf numFmtId="181" fontId="66" fillId="0" borderId="0" applyNumberFormat="0" applyFill="0" applyBorder="0" applyAlignment="0" applyProtection="0"/>
    <xf numFmtId="0" fontId="12" fillId="0" borderId="0" applyFont="0" applyFill="0" applyBorder="0" applyAlignment="0" applyProtection="0"/>
    <xf numFmtId="0" fontId="52" fillId="0" borderId="0" applyFont="0" applyFill="0" applyBorder="0" applyProtection="0">
      <alignment horizontal="center" wrapText="1"/>
    </xf>
    <xf numFmtId="230" fontId="52" fillId="0" borderId="0" applyFont="0" applyFill="0" applyBorder="0" applyProtection="0">
      <alignment horizontal="right"/>
    </xf>
    <xf numFmtId="0" fontId="66" fillId="0" borderId="0" applyNumberFormat="0" applyFill="0" applyBorder="0" applyAlignment="0" applyProtection="0"/>
    <xf numFmtId="0" fontId="67" fillId="4" borderId="0" applyNumberFormat="0" applyFill="0" applyBorder="0" applyAlignment="0" applyProtection="0"/>
    <xf numFmtId="0" fontId="16" fillId="0" borderId="6" applyNumberFormat="0" applyAlignment="0" applyProtection="0">
      <alignment horizontal="left" vertical="center"/>
    </xf>
    <xf numFmtId="0" fontId="16" fillId="0" borderId="7">
      <alignment horizontal="left" vertical="center"/>
    </xf>
    <xf numFmtId="14" fontId="39" fillId="5" borderId="8">
      <alignment horizontal="center" vertical="center" wrapText="1"/>
    </xf>
    <xf numFmtId="0" fontId="30" fillId="0" borderId="0" applyFont="0" applyFill="0" applyBorder="0" applyAlignment="0" applyProtection="0"/>
    <xf numFmtId="0" fontId="31" fillId="0" borderId="0" applyFont="0" applyFill="0" applyBorder="0" applyAlignment="0" applyProtection="0"/>
    <xf numFmtId="0" fontId="16" fillId="0" borderId="0" applyFont="0" applyFill="0" applyBorder="0" applyAlignment="0" applyProtection="0"/>
    <xf numFmtId="0" fontId="38" fillId="0" borderId="0" applyFill="0" applyAlignment="0" applyProtection="0">
      <protection locked="0"/>
    </xf>
    <xf numFmtId="0" fontId="38" fillId="0" borderId="1" applyFill="0" applyAlignment="0" applyProtection="0">
      <protection locked="0"/>
    </xf>
    <xf numFmtId="0" fontId="32" fillId="0" borderId="8"/>
    <xf numFmtId="0" fontId="33" fillId="0" borderId="0"/>
    <xf numFmtId="0" fontId="68" fillId="0" borderId="1" applyNumberFormat="0" applyFill="0" applyAlignment="0" applyProtection="0"/>
    <xf numFmtId="0" fontId="63" fillId="6" borderId="0" applyNumberFormat="0" applyFont="0" applyBorder="0" applyAlignment="0" applyProtection="0"/>
    <xf numFmtId="0" fontId="69" fillId="0" borderId="0" applyNumberFormat="0" applyFill="0" applyBorder="0" applyAlignment="0" applyProtection="0">
      <alignment vertical="top"/>
      <protection locked="0"/>
    </xf>
    <xf numFmtId="0" fontId="49" fillId="7" borderId="9" applyNumberFormat="0" applyAlignment="0" applyProtection="0"/>
    <xf numFmtId="231" fontId="52" fillId="0" borderId="0" applyFont="0" applyFill="0" applyBorder="0" applyProtection="0">
      <alignment horizontal="left"/>
    </xf>
    <xf numFmtId="232" fontId="52" fillId="0" borderId="0" applyFont="0" applyFill="0" applyBorder="0" applyProtection="0">
      <alignment horizontal="left"/>
    </xf>
    <xf numFmtId="233" fontId="52" fillId="0" borderId="0" applyFont="0" applyFill="0" applyBorder="0" applyProtection="0">
      <alignment horizontal="left"/>
    </xf>
    <xf numFmtId="234" fontId="52" fillId="0" borderId="0" applyFont="0" applyFill="0" applyBorder="0" applyProtection="0">
      <alignment horizontal="left"/>
    </xf>
    <xf numFmtId="10" fontId="12" fillId="8" borderId="9" applyNumberFormat="0" applyBorder="0" applyAlignment="0" applyProtection="0"/>
    <xf numFmtId="5" fontId="70" fillId="0" borderId="0" applyBorder="0"/>
    <xf numFmtId="184" fontId="70" fillId="0" borderId="0" applyBorder="0"/>
    <xf numFmtId="7" fontId="70" fillId="0" borderId="0" applyBorder="0"/>
    <xf numFmtId="37" fontId="70" fillId="0" borderId="0" applyBorder="0"/>
    <xf numFmtId="181" fontId="70" fillId="0" borderId="0" applyBorder="0"/>
    <xf numFmtId="225" fontId="70" fillId="0" borderId="0" applyBorder="0"/>
    <xf numFmtId="39" fontId="70" fillId="0" borderId="0" applyBorder="0"/>
    <xf numFmtId="226" fontId="70" fillId="0" borderId="0" applyBorder="0"/>
    <xf numFmtId="0" fontId="63" fillId="0" borderId="10" applyNumberFormat="0" applyFont="0" applyFill="0" applyAlignment="0" applyProtection="0"/>
    <xf numFmtId="0" fontId="71" fillId="0" borderId="0"/>
    <xf numFmtId="0" fontId="12" fillId="9" borderId="0"/>
    <xf numFmtId="235" fontId="14" fillId="0" borderId="0" applyFont="0" applyFill="0" applyBorder="0" applyAlignment="0" applyProtection="0"/>
    <xf numFmtId="236" fontId="14" fillId="0" borderId="0" applyFont="0" applyFill="0" applyBorder="0" applyAlignment="0" applyProtection="0"/>
    <xf numFmtId="237" fontId="14" fillId="0" borderId="0" applyFont="0" applyFill="0" applyBorder="0" applyAlignment="0" applyProtection="0"/>
    <xf numFmtId="238" fontId="14" fillId="0" borderId="0" applyFont="0" applyFill="0" applyBorder="0" applyAlignment="0" applyProtection="0"/>
    <xf numFmtId="0" fontId="14" fillId="0" borderId="0" applyFont="0" applyFill="0" applyBorder="0" applyAlignment="0" applyProtection="0">
      <alignment horizontal="right"/>
    </xf>
    <xf numFmtId="239" fontId="14" fillId="0" borderId="0" applyFont="0" applyFill="0" applyBorder="0" applyAlignment="0" applyProtection="0"/>
    <xf numFmtId="37" fontId="72" fillId="0" borderId="0"/>
    <xf numFmtId="0" fontId="54" fillId="0" borderId="0"/>
    <xf numFmtId="0" fontId="108" fillId="0" borderId="0"/>
    <xf numFmtId="7" fontId="102" fillId="0" borderId="0"/>
    <xf numFmtId="0" fontId="14" fillId="0" borderId="0"/>
    <xf numFmtId="0" fontId="50" fillId="0" borderId="0"/>
    <xf numFmtId="0" fontId="24" fillId="0" borderId="0"/>
    <xf numFmtId="0" fontId="14" fillId="0" borderId="0"/>
    <xf numFmtId="0" fontId="14" fillId="0" borderId="0"/>
    <xf numFmtId="0" fontId="48" fillId="0" borderId="0"/>
    <xf numFmtId="0" fontId="14" fillId="0" borderId="0"/>
    <xf numFmtId="0" fontId="14" fillId="0" borderId="0"/>
    <xf numFmtId="0" fontId="14"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174" fontId="34" fillId="0" borderId="0" applyProtection="0"/>
    <xf numFmtId="0" fontId="108" fillId="0" borderId="0"/>
    <xf numFmtId="0" fontId="108" fillId="0" borderId="0"/>
    <xf numFmtId="0" fontId="108" fillId="0" borderId="0"/>
    <xf numFmtId="0" fontId="108" fillId="0" borderId="0"/>
    <xf numFmtId="0" fontId="34" fillId="0" borderId="0" applyProtection="0"/>
    <xf numFmtId="174" fontId="34" fillId="0" borderId="0" applyProtection="0"/>
    <xf numFmtId="174" fontId="34" fillId="0" borderId="0" applyProtection="0"/>
    <xf numFmtId="174" fontId="34" fillId="0" borderId="0" applyProtection="0"/>
    <xf numFmtId="0" fontId="14" fillId="0" borderId="0"/>
    <xf numFmtId="174" fontId="34" fillId="0" borderId="0" applyProtection="0"/>
    <xf numFmtId="0" fontId="14" fillId="0" borderId="0"/>
    <xf numFmtId="0" fontId="44" fillId="10" borderId="0" applyNumberFormat="0" applyFont="0" applyBorder="0" applyAlignment="0"/>
    <xf numFmtId="240" fontId="14" fillId="0" borderId="0" applyFont="0" applyFill="0" applyBorder="0" applyAlignment="0" applyProtection="0"/>
    <xf numFmtId="241" fontId="73" fillId="0" borderId="0"/>
    <xf numFmtId="240" fontId="14" fillId="0" borderId="0" applyFont="0" applyFill="0" applyBorder="0" applyAlignment="0" applyProtection="0"/>
    <xf numFmtId="240" fontId="14" fillId="0" borderId="0" applyFont="0" applyFill="0" applyBorder="0" applyAlignment="0" applyProtection="0"/>
    <xf numFmtId="240" fontId="14" fillId="0" borderId="0" applyFont="0" applyFill="0" applyBorder="0" applyAlignment="0" applyProtection="0"/>
    <xf numFmtId="242" fontId="14" fillId="0" borderId="0"/>
    <xf numFmtId="243" fontId="54" fillId="0" borderId="0"/>
    <xf numFmtId="243" fontId="54" fillId="0" borderId="0"/>
    <xf numFmtId="241" fontId="73" fillId="0" borderId="0"/>
    <xf numFmtId="0" fontId="54" fillId="0" borderId="0"/>
    <xf numFmtId="241" fontId="60" fillId="0" borderId="0"/>
    <xf numFmtId="242" fontId="14" fillId="0" borderId="0"/>
    <xf numFmtId="243" fontId="54" fillId="0" borderId="0"/>
    <xf numFmtId="243" fontId="54" fillId="0" borderId="0"/>
    <xf numFmtId="0" fontId="54" fillId="0" borderId="0"/>
    <xf numFmtId="0" fontId="54" fillId="0" borderId="0"/>
    <xf numFmtId="244" fontId="54" fillId="0" borderId="0"/>
    <xf numFmtId="170" fontId="54" fillId="0" borderId="0"/>
    <xf numFmtId="245" fontId="54" fillId="0" borderId="0"/>
    <xf numFmtId="244" fontId="54" fillId="0" borderId="0"/>
    <xf numFmtId="170" fontId="54" fillId="0" borderId="0"/>
    <xf numFmtId="246" fontId="54" fillId="0" borderId="0"/>
    <xf numFmtId="246" fontId="54" fillId="0" borderId="0"/>
    <xf numFmtId="179" fontId="54" fillId="0" borderId="0"/>
    <xf numFmtId="245" fontId="54" fillId="0" borderId="0"/>
    <xf numFmtId="169" fontId="54" fillId="0" borderId="0"/>
    <xf numFmtId="179" fontId="54" fillId="0" borderId="0"/>
    <xf numFmtId="179" fontId="54" fillId="0" borderId="0"/>
    <xf numFmtId="0" fontId="54" fillId="0" borderId="0"/>
    <xf numFmtId="240" fontId="14" fillId="0" borderId="0" applyFont="0" applyFill="0" applyBorder="0" applyAlignment="0" applyProtection="0"/>
    <xf numFmtId="240" fontId="14" fillId="0" borderId="0" applyFont="0" applyFill="0" applyBorder="0" applyAlignment="0" applyProtection="0"/>
    <xf numFmtId="240" fontId="14" fillId="0" borderId="0" applyFont="0" applyFill="0" applyBorder="0" applyAlignment="0" applyProtection="0"/>
    <xf numFmtId="241" fontId="73" fillId="0" borderId="0"/>
    <xf numFmtId="241" fontId="73" fillId="0" borderId="0"/>
    <xf numFmtId="240" fontId="14" fillId="0" borderId="0" applyFont="0" applyFill="0" applyBorder="0" applyAlignment="0" applyProtection="0"/>
    <xf numFmtId="241" fontId="73" fillId="0" borderId="0"/>
    <xf numFmtId="241" fontId="73" fillId="0" borderId="0"/>
    <xf numFmtId="244" fontId="54" fillId="0" borderId="0"/>
    <xf numFmtId="170" fontId="54" fillId="0" borderId="0"/>
    <xf numFmtId="245" fontId="54" fillId="0" borderId="0"/>
    <xf numFmtId="244" fontId="54" fillId="0" borderId="0"/>
    <xf numFmtId="170" fontId="54" fillId="0" borderId="0"/>
    <xf numFmtId="246" fontId="54" fillId="0" borderId="0"/>
    <xf numFmtId="246" fontId="54" fillId="0" borderId="0"/>
    <xf numFmtId="179" fontId="54" fillId="0" borderId="0"/>
    <xf numFmtId="245" fontId="54" fillId="0" borderId="0"/>
    <xf numFmtId="169" fontId="54" fillId="0" borderId="0"/>
    <xf numFmtId="179" fontId="54" fillId="0" borderId="0"/>
    <xf numFmtId="179" fontId="54" fillId="0" borderId="0"/>
    <xf numFmtId="247" fontId="22" fillId="11" borderId="0" applyFont="0" applyFill="0" applyBorder="0" applyAlignment="0" applyProtection="0"/>
    <xf numFmtId="248" fontId="22" fillId="11" borderId="0" applyFont="0" applyFill="0" applyBorder="0" applyAlignment="0" applyProtection="0"/>
    <xf numFmtId="249" fontId="14" fillId="0" borderId="0" applyFont="0" applyFill="0" applyBorder="0" applyAlignment="0" applyProtection="0"/>
    <xf numFmtId="9" fontId="14" fillId="0" borderId="0" applyFont="0" applyFill="0" applyBorder="0" applyAlignment="0" applyProtection="0"/>
    <xf numFmtId="250" fontId="59" fillId="0" borderId="0" applyFont="0" applyFill="0" applyBorder="0" applyAlignment="0" applyProtection="0"/>
    <xf numFmtId="251" fontId="50" fillId="0" borderId="0" applyFont="0" applyFill="0" applyBorder="0" applyAlignment="0" applyProtection="0"/>
    <xf numFmtId="252" fontId="14" fillId="0" borderId="0" applyFont="0" applyFill="0" applyBorder="0" applyAlignment="0" applyProtection="0"/>
    <xf numFmtId="253" fontId="52" fillId="0" borderId="0" applyFont="0" applyFill="0" applyBorder="0" applyAlignment="0" applyProtection="0"/>
    <xf numFmtId="254" fontId="52" fillId="0" borderId="0" applyFont="0" applyFill="0" applyBorder="0" applyAlignment="0" applyProtection="0"/>
    <xf numFmtId="255" fontId="52" fillId="0" borderId="0" applyFont="0" applyFill="0" applyBorder="0" applyAlignment="0" applyProtection="0"/>
    <xf numFmtId="256" fontId="52" fillId="0" borderId="0" applyFont="0" applyFill="0" applyBorder="0" applyAlignment="0" applyProtection="0"/>
    <xf numFmtId="257" fontId="59" fillId="0" borderId="0" applyFont="0" applyFill="0" applyBorder="0" applyAlignment="0" applyProtection="0"/>
    <xf numFmtId="258" fontId="50" fillId="0" borderId="0" applyFont="0" applyFill="0" applyBorder="0" applyAlignment="0" applyProtection="0"/>
    <xf numFmtId="259" fontId="59" fillId="0" borderId="0" applyFont="0" applyFill="0" applyBorder="0" applyAlignment="0" applyProtection="0"/>
    <xf numFmtId="260" fontId="50" fillId="0" borderId="0" applyFont="0" applyFill="0" applyBorder="0" applyAlignment="0" applyProtection="0"/>
    <xf numFmtId="261" fontId="59" fillId="0" borderId="0" applyFont="0" applyFill="0" applyBorder="0" applyAlignment="0" applyProtection="0"/>
    <xf numFmtId="262" fontId="50" fillId="0" borderId="0" applyFont="0" applyFill="0" applyBorder="0" applyAlignment="0" applyProtection="0"/>
    <xf numFmtId="263" fontId="17" fillId="0" borderId="0" applyFont="0" applyFill="0" applyBorder="0" applyAlignment="0" applyProtection="0">
      <protection locked="0"/>
    </xf>
    <xf numFmtId="264" fontId="50" fillId="0" borderId="0" applyFont="0" applyFill="0" applyBorder="0" applyAlignment="0" applyProtection="0"/>
    <xf numFmtId="9" fontId="24" fillId="0" borderId="0" applyFont="0" applyFill="0" applyBorder="0" applyAlignment="0" applyProtection="0"/>
    <xf numFmtId="9" fontId="14" fillId="0" borderId="0" applyFont="0" applyFill="0" applyBorder="0" applyAlignment="0" applyProtection="0"/>
    <xf numFmtId="9" fontId="48"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0" fillId="0" borderId="0" applyFont="0" applyFill="0" applyBorder="0" applyAlignment="0" applyProtection="0"/>
    <xf numFmtId="9" fontId="14" fillId="0" borderId="0" applyFont="0" applyFill="0" applyBorder="0" applyAlignment="0" applyProtection="0"/>
    <xf numFmtId="194" fontId="60" fillId="0" borderId="0" applyFill="0" applyBorder="0" applyAlignment="0" applyProtection="0"/>
    <xf numFmtId="9" fontId="64" fillId="0" borderId="0" applyBorder="0"/>
    <xf numFmtId="171" fontId="64" fillId="0" borderId="0" applyBorder="0"/>
    <xf numFmtId="10" fontId="64" fillId="0" borderId="0" applyBorder="0"/>
    <xf numFmtId="0" fontId="35" fillId="0" borderId="0" applyNumberFormat="0" applyFont="0" applyFill="0" applyBorder="0" applyAlignment="0" applyProtection="0">
      <alignment horizontal="left"/>
    </xf>
    <xf numFmtId="15" fontId="35" fillId="0" borderId="0" applyFont="0" applyFill="0" applyBorder="0" applyAlignment="0" applyProtection="0"/>
    <xf numFmtId="4" fontId="35" fillId="0" borderId="0" applyFont="0" applyFill="0" applyBorder="0" applyAlignment="0" applyProtection="0"/>
    <xf numFmtId="3" fontId="14" fillId="0" borderId="0">
      <alignment horizontal="left" vertical="top"/>
    </xf>
    <xf numFmtId="0" fontId="36" fillId="0" borderId="8">
      <alignment horizontal="center"/>
    </xf>
    <xf numFmtId="3" fontId="35" fillId="0" borderId="0" applyFont="0" applyFill="0" applyBorder="0" applyAlignment="0" applyProtection="0"/>
    <xf numFmtId="0" fontId="35" fillId="12" borderId="0" applyNumberFormat="0" applyFont="0" applyBorder="0" applyAlignment="0" applyProtection="0"/>
    <xf numFmtId="3" fontId="14" fillId="0" borderId="0">
      <alignment horizontal="right" vertical="top"/>
    </xf>
    <xf numFmtId="41" fontId="21" fillId="9" borderId="11" applyFill="0"/>
    <xf numFmtId="0" fontId="37" fillId="0" borderId="0">
      <alignment horizontal="left" indent="7"/>
    </xf>
    <xf numFmtId="41" fontId="21" fillId="0" borderId="11" applyFill="0">
      <alignment horizontal="left" indent="2"/>
    </xf>
    <xf numFmtId="174" fontId="38" fillId="0" borderId="1" applyFill="0">
      <alignment horizontal="right"/>
    </xf>
    <xf numFmtId="0" fontId="39" fillId="0" borderId="9" applyNumberFormat="0" applyFont="0" applyBorder="0">
      <alignment horizontal="right"/>
    </xf>
    <xf numFmtId="0" fontId="40" fillId="0" borderId="0" applyFill="0"/>
    <xf numFmtId="0" fontId="16" fillId="0" borderId="0" applyFill="0"/>
    <xf numFmtId="4" fontId="38" fillId="0" borderId="1" applyFill="0"/>
    <xf numFmtId="0" fontId="14" fillId="0" borderId="0" applyNumberFormat="0" applyFont="0" applyBorder="0" applyAlignment="0"/>
    <xf numFmtId="0" fontId="19" fillId="0" borderId="0" applyFill="0">
      <alignment horizontal="left" indent="1"/>
    </xf>
    <xf numFmtId="0" fontId="41" fillId="0" borderId="0" applyFill="0">
      <alignment horizontal="left" indent="1"/>
    </xf>
    <xf numFmtId="4" fontId="22" fillId="0" borderId="0" applyFill="0"/>
    <xf numFmtId="0" fontId="14" fillId="0" borderId="0" applyNumberFormat="0" applyFont="0" applyFill="0" applyBorder="0" applyAlignment="0"/>
    <xf numFmtId="0" fontId="19" fillId="0" borderId="0" applyFill="0">
      <alignment horizontal="left" indent="2"/>
    </xf>
    <xf numFmtId="0" fontId="16" fillId="0" borderId="0" applyFill="0">
      <alignment horizontal="left" indent="2"/>
    </xf>
    <xf numFmtId="4" fontId="22" fillId="0" borderId="0" applyFill="0"/>
    <xf numFmtId="0" fontId="14" fillId="0" borderId="0" applyNumberFormat="0" applyFont="0" applyBorder="0" applyAlignment="0"/>
    <xf numFmtId="0" fontId="42" fillId="0" borderId="0">
      <alignment horizontal="left" indent="3"/>
    </xf>
    <xf numFmtId="0" fontId="43" fillId="0" borderId="0" applyFill="0">
      <alignment horizontal="left" indent="3"/>
    </xf>
    <xf numFmtId="4" fontId="22" fillId="0" borderId="0" applyFill="0"/>
    <xf numFmtId="0" fontId="14" fillId="0" borderId="0" applyNumberFormat="0" applyFont="0" applyBorder="0" applyAlignment="0"/>
    <xf numFmtId="0" fontId="23" fillId="0" borderId="0">
      <alignment horizontal="left" indent="4"/>
    </xf>
    <xf numFmtId="0" fontId="24" fillId="0" borderId="0" applyFill="0">
      <alignment horizontal="left" indent="4"/>
    </xf>
    <xf numFmtId="0" fontId="14" fillId="0" borderId="0" applyFill="0">
      <alignment horizontal="left" indent="4"/>
    </xf>
    <xf numFmtId="4" fontId="25" fillId="0" borderId="0" applyFill="0"/>
    <xf numFmtId="0" fontId="14" fillId="0" borderId="0" applyNumberFormat="0" applyFont="0" applyBorder="0" applyAlignment="0"/>
    <xf numFmtId="0" fontId="26" fillId="0" borderId="0">
      <alignment horizontal="left" indent="5"/>
    </xf>
    <xf numFmtId="0" fontId="27" fillId="0" borderId="0" applyFill="0">
      <alignment horizontal="left" indent="5"/>
    </xf>
    <xf numFmtId="4" fontId="28" fillId="0" borderId="0" applyFill="0"/>
    <xf numFmtId="0" fontId="14" fillId="0" borderId="0" applyNumberFormat="0" applyFont="0" applyFill="0" applyBorder="0" applyAlignment="0"/>
    <xf numFmtId="0" fontId="29" fillId="0" borderId="0" applyFill="0">
      <alignment horizontal="left" indent="6"/>
    </xf>
    <xf numFmtId="0" fontId="25" fillId="0" borderId="0" applyFill="0">
      <alignment horizontal="left" indent="6"/>
    </xf>
    <xf numFmtId="0" fontId="63" fillId="0" borderId="12" applyNumberFormat="0" applyFont="0" applyFill="0" applyAlignment="0" applyProtection="0"/>
    <xf numFmtId="0" fontId="74" fillId="0" borderId="0" applyNumberFormat="0" applyFill="0" applyBorder="0" applyAlignment="0" applyProtection="0"/>
    <xf numFmtId="0" fontId="75" fillId="0" borderId="0"/>
    <xf numFmtId="0" fontId="75" fillId="0" borderId="0"/>
    <xf numFmtId="0" fontId="51" fillId="0" borderId="8">
      <alignment horizontal="right"/>
    </xf>
    <xf numFmtId="0" fontId="13" fillId="13" borderId="0"/>
    <xf numFmtId="265" fontId="61" fillId="0" borderId="0">
      <alignment horizontal="center"/>
    </xf>
    <xf numFmtId="266" fontId="76" fillId="0" borderId="0">
      <alignment horizontal="center"/>
    </xf>
    <xf numFmtId="0" fontId="77" fillId="0" borderId="0" applyNumberFormat="0" applyFill="0" applyBorder="0" applyAlignment="0" applyProtection="0"/>
    <xf numFmtId="0" fontId="78" fillId="0" borderId="0" applyNumberFormat="0" applyBorder="0" applyAlignment="0"/>
    <xf numFmtId="0" fontId="47" fillId="0" borderId="0" applyNumberFormat="0" applyBorder="0" applyAlignment="0"/>
    <xf numFmtId="0" fontId="14" fillId="9" borderId="4" applyNumberFormat="0" applyFont="0" applyAlignment="0"/>
    <xf numFmtId="0" fontId="63" fillId="3" borderId="0" applyNumberFormat="0" applyFont="0" applyBorder="0" applyAlignment="0" applyProtection="0"/>
    <xf numFmtId="247" fontId="79" fillId="0" borderId="7" applyNumberFormat="0" applyFont="0" applyFill="0" applyAlignment="0" applyProtection="0"/>
    <xf numFmtId="0" fontId="45" fillId="0" borderId="0" applyFill="0" applyBorder="0" applyProtection="0">
      <alignment horizontal="left" vertical="top"/>
    </xf>
    <xf numFmtId="0" fontId="80" fillId="0" borderId="0" applyAlignment="0">
      <alignment horizontal="centerContinuous"/>
    </xf>
    <xf numFmtId="0" fontId="14" fillId="0" borderId="3" applyNumberFormat="0" applyFont="0" applyFill="0" applyAlignment="0" applyProtection="0"/>
    <xf numFmtId="0" fontId="14" fillId="0" borderId="0" applyFont="0" applyFill="0" applyBorder="0" applyAlignment="0" applyProtection="0"/>
    <xf numFmtId="0" fontId="81" fillId="0" borderId="0" applyNumberFormat="0" applyFill="0" applyBorder="0" applyAlignment="0" applyProtection="0"/>
    <xf numFmtId="267" fontId="50" fillId="0" borderId="0" applyFont="0" applyFill="0" applyBorder="0" applyAlignment="0" applyProtection="0"/>
    <xf numFmtId="268" fontId="50" fillId="0" borderId="0" applyFont="0" applyFill="0" applyBorder="0" applyAlignment="0" applyProtection="0"/>
    <xf numFmtId="269" fontId="50" fillId="0" borderId="0" applyFont="0" applyFill="0" applyBorder="0" applyAlignment="0" applyProtection="0"/>
    <xf numFmtId="270" fontId="50" fillId="0" borderId="0" applyFont="0" applyFill="0" applyBorder="0" applyAlignment="0" applyProtection="0"/>
    <xf numFmtId="271" fontId="50" fillId="0" borderId="0" applyFont="0" applyFill="0" applyBorder="0" applyAlignment="0" applyProtection="0"/>
    <xf numFmtId="272" fontId="50" fillId="0" borderId="0" applyFont="0" applyFill="0" applyBorder="0" applyAlignment="0" applyProtection="0"/>
    <xf numFmtId="273" fontId="50" fillId="0" borderId="0" applyFont="0" applyFill="0" applyBorder="0" applyAlignment="0" applyProtection="0"/>
    <xf numFmtId="274" fontId="50" fillId="0" borderId="0" applyFont="0" applyFill="0" applyBorder="0" applyAlignment="0" applyProtection="0"/>
    <xf numFmtId="275" fontId="82" fillId="3" borderId="13" applyFont="0" applyFill="0" applyBorder="0" applyAlignment="0" applyProtection="0"/>
    <xf numFmtId="275" fontId="54" fillId="0" borderId="0" applyFont="0" applyFill="0" applyBorder="0" applyAlignment="0" applyProtection="0"/>
    <xf numFmtId="276" fontId="57" fillId="0" borderId="0" applyFont="0" applyFill="0" applyBorder="0" applyAlignment="0" applyProtection="0"/>
    <xf numFmtId="277" fontId="61" fillId="0" borderId="7" applyFont="0" applyFill="0" applyBorder="0" applyAlignment="0" applyProtection="0">
      <alignment horizontal="right"/>
      <protection locked="0"/>
    </xf>
    <xf numFmtId="43" fontId="10" fillId="0" borderId="0" applyFont="0" applyFill="0" applyBorder="0" applyAlignment="0" applyProtection="0"/>
    <xf numFmtId="43" fontId="78"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4" fillId="0" borderId="0"/>
    <xf numFmtId="174" fontId="34" fillId="0" borderId="0" applyProtection="0"/>
    <xf numFmtId="0" fontId="116" fillId="0" borderId="0"/>
    <xf numFmtId="41" fontId="116" fillId="0" borderId="0" applyFont="0" applyFill="0" applyBorder="0" applyAlignment="0" applyProtection="0"/>
    <xf numFmtId="43" fontId="116" fillId="0" borderId="0" applyFont="0" applyFill="0" applyBorder="0" applyAlignment="0" applyProtection="0"/>
    <xf numFmtId="174" fontId="34" fillId="0" borderId="0" applyProtection="0"/>
    <xf numFmtId="0" fontId="8" fillId="0" borderId="0"/>
    <xf numFmtId="0" fontId="10" fillId="0" borderId="0"/>
    <xf numFmtId="43" fontId="14" fillId="0" borderId="0" applyFont="0" applyFill="0" applyBorder="0" applyAlignment="0" applyProtection="0"/>
    <xf numFmtId="0" fontId="117" fillId="22" borderId="48" applyNumberFormat="0" applyAlignment="0" applyProtection="0">
      <alignment horizontal="left" vertical="center" indent="1"/>
    </xf>
    <xf numFmtId="0" fontId="8" fillId="0" borderId="0"/>
    <xf numFmtId="9" fontId="8" fillId="0" borderId="0" applyFont="0" applyFill="0" applyBorder="0" applyAlignment="0" applyProtection="0"/>
    <xf numFmtId="44" fontId="8" fillId="0" borderId="0" applyFont="0" applyFill="0" applyBorder="0" applyAlignment="0" applyProtection="0"/>
    <xf numFmtId="174" fontId="118" fillId="0" borderId="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119" fillId="0" borderId="0" applyNumberFormat="0" applyFill="0" applyBorder="0" applyAlignment="0" applyProtection="0"/>
    <xf numFmtId="0" fontId="8" fillId="0" borderId="0"/>
    <xf numFmtId="44" fontId="8" fillId="0" borderId="0" applyFont="0" applyFill="0" applyBorder="0" applyAlignment="0" applyProtection="0"/>
    <xf numFmtId="0" fontId="120" fillId="0" borderId="0"/>
    <xf numFmtId="174" fontId="118" fillId="0" borderId="0" applyProtection="0"/>
    <xf numFmtId="174" fontId="118" fillId="0" borderId="0" applyProtection="0"/>
    <xf numFmtId="43"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0" fontId="14" fillId="0" borderId="0"/>
    <xf numFmtId="43" fontId="14" fillId="0" borderId="0" applyFont="0" applyFill="0" applyBorder="0" applyAlignment="0" applyProtection="0"/>
    <xf numFmtId="43" fontId="8" fillId="0" borderId="0" applyFont="0" applyFill="0" applyBorder="0" applyAlignment="0" applyProtection="0"/>
    <xf numFmtId="9" fontId="7" fillId="0" borderId="0" applyFont="0" applyFill="0" applyBorder="0" applyAlignment="0" applyProtection="0"/>
    <xf numFmtId="0" fontId="14" fillId="0" borderId="0"/>
    <xf numFmtId="43" fontId="7" fillId="0" borderId="0" applyFont="0" applyFill="0" applyBorder="0" applyAlignment="0" applyProtection="0"/>
    <xf numFmtId="174" fontId="34" fillId="0" borderId="0" applyProtection="0"/>
    <xf numFmtId="44" fontId="6" fillId="0" borderId="0" applyFont="0" applyFill="0" applyBorder="0" applyAlignment="0" applyProtection="0"/>
    <xf numFmtId="0" fontId="6" fillId="0" borderId="0"/>
    <xf numFmtId="0" fontId="5" fillId="0" borderId="0"/>
    <xf numFmtId="0" fontId="5" fillId="0" borderId="0"/>
    <xf numFmtId="0" fontId="120" fillId="0" borderId="0"/>
    <xf numFmtId="0" fontId="120" fillId="0" borderId="0"/>
    <xf numFmtId="0" fontId="22" fillId="0" borderId="0"/>
    <xf numFmtId="41" fontId="22" fillId="0" borderId="0" applyFont="0" applyFill="0" applyBorder="0" applyAlignment="0" applyProtection="0"/>
    <xf numFmtId="43" fontId="22" fillId="0" borderId="0" applyFont="0" applyFill="0" applyBorder="0" applyAlignment="0" applyProtection="0"/>
    <xf numFmtId="0" fontId="14" fillId="0" borderId="0" applyNumberFormat="0" applyFont="0" applyFill="0" applyBorder="0" applyProtection="0">
      <alignment horizontal="left" indent="1"/>
    </xf>
    <xf numFmtId="41"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13" fillId="0" borderId="0" applyFill="0" applyBorder="0" applyAlignment="0" applyProtection="0"/>
    <xf numFmtId="0" fontId="21" fillId="0" borderId="0" applyFill="0" applyBorder="0" applyAlignment="0" applyProtection="0"/>
    <xf numFmtId="0" fontId="39" fillId="0" borderId="0" applyFill="0" applyBorder="0" applyProtection="0">
      <alignment horizontal="center" wrapText="1"/>
    </xf>
    <xf numFmtId="0" fontId="14" fillId="0" borderId="0" applyFont="0" applyFill="0" applyBorder="0" applyProtection="0">
      <alignment horizontal="left" indent="1"/>
    </xf>
    <xf numFmtId="283" fontId="14" fillId="0" borderId="1" applyFont="0" applyFill="0" applyAlignment="0" applyProtection="0"/>
    <xf numFmtId="283" fontId="14" fillId="0" borderId="0" applyFont="0" applyFill="0" applyBorder="0" applyAlignment="0" applyProtection="0"/>
    <xf numFmtId="283" fontId="14" fillId="0" borderId="7" applyFont="0" applyFill="0" applyAlignment="0" applyProtection="0"/>
    <xf numFmtId="283" fontId="14" fillId="0" borderId="14" applyFont="0" applyFill="0" applyAlignment="0" applyProtection="0"/>
    <xf numFmtId="0" fontId="39" fillId="0" borderId="0" applyFill="0" applyBorder="0" applyAlignment="0" applyProtection="0"/>
    <xf numFmtId="10" fontId="14" fillId="0" borderId="0" applyFont="0" applyFill="0" applyBorder="0" applyAlignment="0" applyProtection="0"/>
    <xf numFmtId="283" fontId="14" fillId="0" borderId="49" applyFont="0" applyFill="0" applyAlignment="0" applyProtection="0"/>
    <xf numFmtId="283" fontId="14" fillId="0" borderId="8" applyFont="0" applyFill="0" applyAlignment="0" applyProtection="0"/>
    <xf numFmtId="0" fontId="120" fillId="0" borderId="0"/>
    <xf numFmtId="0" fontId="2" fillId="0" borderId="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34"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121" fillId="0" borderId="0"/>
    <xf numFmtId="0" fontId="2" fillId="0" borderId="0"/>
    <xf numFmtId="0" fontId="39" fillId="0" borderId="1" applyFill="0" applyProtection="0">
      <alignment horizontal="center" wrapText="1"/>
    </xf>
    <xf numFmtId="0" fontId="14" fillId="0" borderId="0" applyFont="0" applyFill="0" applyBorder="0" applyProtection="0">
      <alignment horizontal="left" indent="1"/>
    </xf>
    <xf numFmtId="0" fontId="2" fillId="0" borderId="0"/>
    <xf numFmtId="0" fontId="1" fillId="0" borderId="0"/>
    <xf numFmtId="174" fontId="34" fillId="0" borderId="0" applyProtection="0"/>
    <xf numFmtId="0" fontId="14" fillId="0" borderId="0"/>
  </cellStyleXfs>
  <cellXfs count="1251">
    <xf numFmtId="174" fontId="0" fillId="0" borderId="0" xfId="0" applyAlignment="1"/>
    <xf numFmtId="0" fontId="54" fillId="0" borderId="0" xfId="212" applyFont="1"/>
    <xf numFmtId="0" fontId="61" fillId="0" borderId="0" xfId="212" applyFont="1" applyAlignment="1">
      <alignment horizontal="centerContinuous"/>
    </xf>
    <xf numFmtId="0" fontId="61" fillId="0" borderId="0" xfId="212" applyFont="1" applyAlignment="1">
      <alignment horizontal="center" wrapText="1"/>
    </xf>
    <xf numFmtId="0" fontId="61" fillId="0" borderId="0" xfId="206" applyFont="1" applyFill="1" applyBorder="1" applyAlignment="1">
      <alignment horizontal="center" wrapText="1"/>
    </xf>
    <xf numFmtId="0" fontId="54" fillId="0" borderId="0" xfId="212" quotePrefix="1" applyFont="1" applyAlignment="1">
      <alignment horizontal="left"/>
    </xf>
    <xf numFmtId="41" fontId="54" fillId="14" borderId="0" xfId="212" applyNumberFormat="1" applyFont="1" applyFill="1"/>
    <xf numFmtId="0" fontId="54" fillId="0" borderId="0" xfId="212" applyFont="1" applyAlignment="1">
      <alignment horizontal="right"/>
    </xf>
    <xf numFmtId="43" fontId="54" fillId="0" borderId="14" xfId="59" applyFont="1" applyBorder="1"/>
    <xf numFmtId="37" fontId="54" fillId="0" borderId="0" xfId="212" applyNumberFormat="1" applyFont="1"/>
    <xf numFmtId="0" fontId="61" fillId="0" borderId="0" xfId="212" applyFont="1" applyAlignment="1">
      <alignment horizontal="centerContinuous" wrapText="1"/>
    </xf>
    <xf numFmtId="0" fontId="61" fillId="0" borderId="0" xfId="212" applyFont="1" applyAlignment="1">
      <alignment horizontal="center"/>
    </xf>
    <xf numFmtId="174" fontId="54" fillId="0" borderId="0" xfId="0" applyFont="1" applyAlignment="1">
      <alignment wrapText="1"/>
    </xf>
    <xf numFmtId="0" fontId="84" fillId="0" borderId="0" xfId="0" applyNumberFormat="1" applyFont="1" applyAlignment="1">
      <alignment horizontal="center"/>
    </xf>
    <xf numFmtId="174" fontId="84" fillId="0" borderId="0" xfId="0" applyFont="1" applyAlignment="1"/>
    <xf numFmtId="174" fontId="54" fillId="0" borderId="0" xfId="0" applyFont="1" applyAlignment="1"/>
    <xf numFmtId="174" fontId="54" fillId="0" borderId="0" xfId="207" applyFont="1" applyAlignment="1"/>
    <xf numFmtId="174" fontId="84" fillId="0" borderId="0" xfId="0" applyFont="1" applyAlignment="1">
      <alignment horizontal="center"/>
    </xf>
    <xf numFmtId="175" fontId="54" fillId="0" borderId="0" xfId="59" applyNumberFormat="1" applyFont="1" applyAlignment="1"/>
    <xf numFmtId="0" fontId="54" fillId="0" borderId="0" xfId="201" applyNumberFormat="1" applyFont="1" applyFill="1" applyBorder="1" applyAlignment="1" applyProtection="1">
      <protection locked="0"/>
    </xf>
    <xf numFmtId="0" fontId="54" fillId="0" borderId="0" xfId="201" applyNumberFormat="1" applyFont="1" applyFill="1" applyBorder="1" applyAlignment="1" applyProtection="1">
      <alignment horizontal="center"/>
      <protection locked="0"/>
    </xf>
    <xf numFmtId="0" fontId="54" fillId="14" borderId="0" xfId="201" applyNumberFormat="1" applyFont="1" applyFill="1" applyAlignment="1">
      <alignment horizontal="right"/>
    </xf>
    <xf numFmtId="3" fontId="54" fillId="0" borderId="0" xfId="201" applyNumberFormat="1" applyFont="1" applyFill="1" applyBorder="1" applyAlignment="1"/>
    <xf numFmtId="3" fontId="54" fillId="0" borderId="0" xfId="201" applyNumberFormat="1" applyFont="1" applyFill="1" applyBorder="1" applyAlignment="1">
      <alignment horizontal="center"/>
    </xf>
    <xf numFmtId="0" fontId="54" fillId="0" borderId="0" xfId="201" applyNumberFormat="1" applyFont="1" applyFill="1" applyBorder="1" applyProtection="1">
      <protection locked="0"/>
    </xf>
    <xf numFmtId="174" fontId="54" fillId="0" borderId="0" xfId="201" applyFont="1" applyFill="1" applyBorder="1" applyAlignment="1"/>
    <xf numFmtId="0" fontId="54" fillId="0" borderId="0" xfId="201" applyNumberFormat="1" applyFont="1" applyFill="1" applyBorder="1"/>
    <xf numFmtId="43" fontId="54" fillId="0" borderId="0" xfId="59" applyFont="1" applyAlignment="1"/>
    <xf numFmtId="0" fontId="54" fillId="0" borderId="0" xfId="211" applyNumberFormat="1" applyFont="1" applyAlignment="1" applyProtection="1">
      <protection locked="0"/>
    </xf>
    <xf numFmtId="3" fontId="54" fillId="0" borderId="0" xfId="211" applyNumberFormat="1" applyFont="1" applyAlignment="1"/>
    <xf numFmtId="3" fontId="54" fillId="0" borderId="8" xfId="211" applyNumberFormat="1" applyFont="1" applyBorder="1" applyAlignment="1">
      <alignment horizontal="center"/>
    </xf>
    <xf numFmtId="0" fontId="54" fillId="0" borderId="0" xfId="211" applyNumberFormat="1" applyFont="1" applyAlignment="1"/>
    <xf numFmtId="3" fontId="54" fillId="0" borderId="0" xfId="211" applyNumberFormat="1" applyFont="1" applyAlignment="1">
      <alignment horizontal="center"/>
    </xf>
    <xf numFmtId="0" fontId="54" fillId="0" borderId="8" xfId="211" applyNumberFormat="1" applyFont="1" applyBorder="1" applyAlignment="1" applyProtection="1">
      <alignment horizontal="center"/>
      <protection locked="0"/>
    </xf>
    <xf numFmtId="174" fontId="54" fillId="0" borderId="0" xfId="211" applyFont="1" applyFill="1" applyAlignment="1"/>
    <xf numFmtId="169" fontId="54" fillId="0" borderId="0" xfId="211" applyNumberFormat="1" applyFont="1" applyAlignment="1"/>
    <xf numFmtId="174" fontId="54" fillId="0" borderId="0" xfId="211" applyFont="1" applyAlignment="1"/>
    <xf numFmtId="3" fontId="54" fillId="0" borderId="0" xfId="211" applyNumberFormat="1" applyFont="1" applyFill="1" applyAlignment="1"/>
    <xf numFmtId="166" fontId="54" fillId="0" borderId="0" xfId="211" applyNumberFormat="1" applyFont="1" applyAlignment="1">
      <alignment horizontal="center"/>
    </xf>
    <xf numFmtId="164" fontId="54" fillId="0" borderId="0" xfId="211" applyNumberFormat="1" applyFont="1" applyAlignment="1">
      <alignment horizontal="left"/>
    </xf>
    <xf numFmtId="0" fontId="54" fillId="0" borderId="0" xfId="211" applyNumberFormat="1" applyFont="1" applyFill="1" applyAlignment="1"/>
    <xf numFmtId="164" fontId="54" fillId="0" borderId="0" xfId="211" applyNumberFormat="1" applyFont="1" applyFill="1" applyAlignment="1">
      <alignment horizontal="left"/>
    </xf>
    <xf numFmtId="175" fontId="54" fillId="0" borderId="0" xfId="59" applyNumberFormat="1" applyFont="1" applyBorder="1" applyAlignment="1"/>
    <xf numFmtId="10" fontId="54" fillId="0" borderId="0" xfId="211" applyNumberFormat="1" applyFont="1" applyFill="1" applyAlignment="1">
      <alignment horizontal="left"/>
    </xf>
    <xf numFmtId="3" fontId="54" fillId="0" borderId="0" xfId="188" applyNumberFormat="1" applyFont="1" applyAlignment="1"/>
    <xf numFmtId="166" fontId="54" fillId="0" borderId="0" xfId="188" applyNumberFormat="1" applyFont="1" applyAlignment="1"/>
    <xf numFmtId="0" fontId="54" fillId="0" borderId="0" xfId="188" applyFont="1" applyAlignment="1"/>
    <xf numFmtId="43" fontId="54" fillId="0" borderId="8" xfId="59" applyFont="1" applyBorder="1" applyAlignment="1"/>
    <xf numFmtId="164" fontId="54" fillId="0" borderId="0" xfId="211" applyNumberFormat="1" applyFont="1" applyFill="1" applyAlignment="1" applyProtection="1">
      <alignment horizontal="left"/>
      <protection locked="0"/>
    </xf>
    <xf numFmtId="174" fontId="54" fillId="14" borderId="0" xfId="201" applyFont="1" applyFill="1" applyBorder="1" applyAlignment="1"/>
    <xf numFmtId="174" fontId="54" fillId="0" borderId="1" xfId="201" applyFont="1" applyFill="1" applyBorder="1" applyAlignment="1"/>
    <xf numFmtId="174" fontId="54" fillId="0" borderId="15" xfId="201" applyFont="1" applyFill="1" applyBorder="1" applyAlignment="1"/>
    <xf numFmtId="43" fontId="54" fillId="0" borderId="15" xfId="59" applyFont="1" applyFill="1" applyBorder="1" applyAlignment="1"/>
    <xf numFmtId="175" fontId="54" fillId="0" borderId="0" xfId="59" applyNumberFormat="1" applyFont="1" applyFill="1" applyBorder="1" applyAlignment="1"/>
    <xf numFmtId="43" fontId="54" fillId="0" borderId="0" xfId="59" applyFont="1" applyFill="1" applyBorder="1" applyAlignment="1"/>
    <xf numFmtId="174" fontId="85" fillId="0" borderId="0" xfId="201" applyFont="1" applyFill="1" applyBorder="1" applyAlignment="1"/>
    <xf numFmtId="174" fontId="54" fillId="0" borderId="0" xfId="201" applyFont="1" applyFill="1" applyBorder="1" applyAlignment="1">
      <alignment horizontal="center"/>
    </xf>
    <xf numFmtId="174" fontId="54" fillId="0" borderId="0" xfId="201" applyFont="1" applyFill="1" applyBorder="1" applyAlignment="1">
      <alignment horizontal="right"/>
    </xf>
    <xf numFmtId="0" fontId="54" fillId="0" borderId="0" xfId="188" applyFont="1" applyFill="1"/>
    <xf numFmtId="0" fontId="54" fillId="0" borderId="0" xfId="201" applyNumberFormat="1" applyFont="1" applyFill="1" applyAlignment="1">
      <alignment horizontal="right"/>
    </xf>
    <xf numFmtId="0" fontId="86" fillId="0" borderId="0" xfId="201" applyNumberFormat="1" applyFont="1" applyFill="1" applyBorder="1"/>
    <xf numFmtId="0" fontId="86" fillId="0" borderId="0" xfId="201" applyNumberFormat="1" applyFont="1" applyFill="1" applyBorder="1" applyAlignment="1">
      <alignment horizontal="center"/>
    </xf>
    <xf numFmtId="49" fontId="54" fillId="0" borderId="0" xfId="201" applyNumberFormat="1" applyFont="1" applyFill="1" applyBorder="1"/>
    <xf numFmtId="3" fontId="54" fillId="0" borderId="0" xfId="201" applyNumberFormat="1" applyFont="1" applyFill="1" applyBorder="1"/>
    <xf numFmtId="0" fontId="54" fillId="0" borderId="0" xfId="201" applyNumberFormat="1" applyFont="1" applyFill="1" applyBorder="1" applyAlignment="1">
      <alignment horizontal="center"/>
    </xf>
    <xf numFmtId="49" fontId="54" fillId="0" borderId="0" xfId="201" applyNumberFormat="1" applyFont="1" applyFill="1" applyBorder="1" applyAlignment="1">
      <alignment horizontal="center"/>
    </xf>
    <xf numFmtId="0" fontId="54" fillId="0" borderId="0" xfId="201" applyNumberFormat="1" applyFont="1" applyFill="1" applyBorder="1" applyAlignment="1"/>
    <xf numFmtId="3" fontId="61" fillId="0" borderId="0" xfId="201" applyNumberFormat="1" applyFont="1" applyFill="1" applyBorder="1" applyAlignment="1">
      <alignment horizontal="center"/>
    </xf>
    <xf numFmtId="174" fontId="61" fillId="0" borderId="0" xfId="201" applyFont="1" applyFill="1" applyBorder="1" applyAlignment="1">
      <alignment horizontal="center"/>
    </xf>
    <xf numFmtId="0" fontId="61" fillId="0" borderId="0" xfId="201" applyNumberFormat="1" applyFont="1" applyFill="1" applyBorder="1" applyAlignment="1" applyProtection="1">
      <alignment horizontal="center"/>
      <protection locked="0"/>
    </xf>
    <xf numFmtId="0" fontId="61" fillId="0" borderId="0" xfId="201" applyNumberFormat="1" applyFont="1" applyFill="1" applyBorder="1" applyAlignment="1">
      <alignment horizontal="center"/>
    </xf>
    <xf numFmtId="0" fontId="61" fillId="0" borderId="0" xfId="201" applyNumberFormat="1" applyFont="1" applyFill="1" applyBorder="1" applyAlignment="1"/>
    <xf numFmtId="0" fontId="87" fillId="0" borderId="0" xfId="201" applyNumberFormat="1" applyFont="1" applyFill="1" applyBorder="1" applyAlignment="1" applyProtection="1">
      <alignment horizontal="center"/>
      <protection locked="0"/>
    </xf>
    <xf numFmtId="3" fontId="54" fillId="0" borderId="0" xfId="201" applyNumberFormat="1" applyFont="1" applyFill="1" applyBorder="1" applyAlignment="1">
      <alignment horizontal="left"/>
    </xf>
    <xf numFmtId="180" fontId="54" fillId="0" borderId="0" xfId="59" applyNumberFormat="1" applyFont="1" applyFill="1" applyBorder="1" applyAlignment="1"/>
    <xf numFmtId="175" fontId="88" fillId="0" borderId="0" xfId="59" applyNumberFormat="1" applyFont="1" applyFill="1" applyBorder="1" applyAlignment="1"/>
    <xf numFmtId="10" fontId="88" fillId="0" borderId="0" xfId="266" applyNumberFormat="1" applyFont="1" applyFill="1" applyBorder="1" applyAlignment="1"/>
    <xf numFmtId="10" fontId="61" fillId="0" borderId="0" xfId="201" applyNumberFormat="1" applyFont="1" applyFill="1" applyBorder="1" applyAlignment="1"/>
    <xf numFmtId="3" fontId="61" fillId="0" borderId="0" xfId="201" applyNumberFormat="1" applyFont="1" applyFill="1" applyBorder="1" applyAlignment="1"/>
    <xf numFmtId="165" fontId="61" fillId="0" borderId="0" xfId="201" applyNumberFormat="1" applyFont="1" applyFill="1" applyBorder="1" applyAlignment="1"/>
    <xf numFmtId="10" fontId="54" fillId="0" borderId="0" xfId="201" applyNumberFormat="1" applyFont="1" applyFill="1" applyBorder="1" applyAlignment="1"/>
    <xf numFmtId="43" fontId="88" fillId="0" borderId="0" xfId="59" applyFont="1" applyFill="1" applyBorder="1" applyAlignment="1"/>
    <xf numFmtId="43" fontId="54" fillId="0" borderId="0" xfId="59" applyFont="1" applyFill="1" applyBorder="1" applyAlignment="1">
      <alignment horizontal="center"/>
    </xf>
    <xf numFmtId="49" fontId="61" fillId="0" borderId="0" xfId="201" applyNumberFormat="1" applyFont="1" applyFill="1" applyBorder="1" applyAlignment="1">
      <alignment horizontal="center"/>
    </xf>
    <xf numFmtId="174" fontId="61" fillId="0" borderId="0" xfId="201" applyFont="1" applyFill="1" applyBorder="1" applyAlignment="1"/>
    <xf numFmtId="3" fontId="61" fillId="0" borderId="0" xfId="201" applyNumberFormat="1" applyFont="1" applyFill="1" applyBorder="1" applyAlignment="1">
      <alignment horizontal="left"/>
    </xf>
    <xf numFmtId="43" fontId="61" fillId="0" borderId="0" xfId="59" applyFont="1" applyFill="1" applyBorder="1" applyAlignment="1"/>
    <xf numFmtId="10" fontId="61" fillId="0" borderId="0" xfId="266" applyNumberFormat="1" applyFont="1" applyFill="1" applyBorder="1" applyAlignment="1"/>
    <xf numFmtId="0" fontId="54" fillId="0" borderId="0" xfId="201" applyNumberFormat="1" applyFont="1" applyFill="1" applyBorder="1" applyAlignment="1">
      <alignment horizontal="fill"/>
    </xf>
    <xf numFmtId="174" fontId="89" fillId="0" borderId="0" xfId="201" applyFont="1" applyFill="1" applyBorder="1" applyAlignment="1"/>
    <xf numFmtId="3" fontId="89" fillId="0" borderId="0" xfId="201" applyNumberFormat="1" applyFont="1" applyFill="1" applyBorder="1" applyAlignment="1"/>
    <xf numFmtId="164" fontId="54" fillId="0" borderId="0" xfId="201" applyNumberFormat="1" applyFont="1" applyFill="1" applyBorder="1" applyAlignment="1">
      <alignment horizontal="left"/>
    </xf>
    <xf numFmtId="164" fontId="54" fillId="0" borderId="0" xfId="201" applyNumberFormat="1" applyFont="1" applyFill="1" applyBorder="1" applyAlignment="1">
      <alignment horizontal="center"/>
    </xf>
    <xf numFmtId="170" fontId="54" fillId="0" borderId="0" xfId="201" applyNumberFormat="1" applyFont="1" applyFill="1" applyBorder="1" applyAlignment="1"/>
    <xf numFmtId="0" fontId="89" fillId="0" borderId="0" xfId="201" applyNumberFormat="1" applyFont="1" applyFill="1" applyBorder="1"/>
    <xf numFmtId="49" fontId="54" fillId="0" borderId="0" xfId="201" applyNumberFormat="1" applyFont="1" applyFill="1" applyBorder="1" applyAlignment="1">
      <alignment horizontal="left"/>
    </xf>
    <xf numFmtId="0" fontId="54" fillId="0" borderId="0" xfId="201" applyNumberFormat="1" applyFont="1" applyFill="1" applyBorder="1" applyAlignment="1">
      <alignment horizontal="right"/>
    </xf>
    <xf numFmtId="178" fontId="61" fillId="0" borderId="0" xfId="201" applyNumberFormat="1" applyFont="1" applyFill="1" applyBorder="1" applyAlignment="1">
      <alignment horizontal="center"/>
    </xf>
    <xf numFmtId="174" fontId="61" fillId="0" borderId="16" xfId="201" applyFont="1" applyFill="1" applyBorder="1" applyAlignment="1">
      <alignment horizontal="center" wrapText="1"/>
    </xf>
    <xf numFmtId="174" fontId="61" fillId="0" borderId="7" xfId="201" applyFont="1" applyFill="1" applyBorder="1" applyAlignment="1"/>
    <xf numFmtId="174" fontId="61" fillId="0" borderId="7" xfId="201" applyFont="1" applyFill="1" applyBorder="1" applyAlignment="1">
      <alignment horizontal="center" wrapText="1"/>
    </xf>
    <xf numFmtId="0" fontId="61" fillId="0" borderId="7" xfId="201" applyNumberFormat="1" applyFont="1" applyFill="1" applyBorder="1" applyAlignment="1">
      <alignment horizontal="center" wrapText="1"/>
    </xf>
    <xf numFmtId="174" fontId="61" fillId="0" borderId="9" xfId="201" applyFont="1" applyFill="1" applyBorder="1" applyAlignment="1">
      <alignment horizontal="center" wrapText="1"/>
    </xf>
    <xf numFmtId="3" fontId="61" fillId="0" borderId="9" xfId="201" applyNumberFormat="1" applyFont="1" applyFill="1" applyBorder="1" applyAlignment="1">
      <alignment horizontal="center" wrapText="1"/>
    </xf>
    <xf numFmtId="0" fontId="54" fillId="0" borderId="16" xfId="201" applyNumberFormat="1" applyFont="1" applyFill="1" applyBorder="1"/>
    <xf numFmtId="0" fontId="54" fillId="0" borderId="7" xfId="201" applyNumberFormat="1" applyFont="1" applyFill="1" applyBorder="1"/>
    <xf numFmtId="0" fontId="54" fillId="0" borderId="7" xfId="201" applyNumberFormat="1" applyFont="1" applyFill="1" applyBorder="1" applyAlignment="1">
      <alignment horizontal="center"/>
    </xf>
    <xf numFmtId="0" fontId="54" fillId="0" borderId="9" xfId="201" applyNumberFormat="1" applyFont="1" applyFill="1" applyBorder="1" applyAlignment="1">
      <alignment horizontal="center"/>
    </xf>
    <xf numFmtId="3" fontId="54" fillId="0" borderId="9" xfId="201" applyNumberFormat="1" applyFont="1" applyFill="1" applyBorder="1" applyAlignment="1">
      <alignment horizontal="center" wrapText="1"/>
    </xf>
    <xf numFmtId="3" fontId="54" fillId="0" borderId="7" xfId="201" applyNumberFormat="1" applyFont="1" applyFill="1" applyBorder="1" applyAlignment="1">
      <alignment horizontal="center"/>
    </xf>
    <xf numFmtId="0" fontId="54" fillId="0" borderId="10" xfId="201" applyNumberFormat="1" applyFont="1" applyFill="1" applyBorder="1"/>
    <xf numFmtId="0" fontId="54" fillId="0" borderId="11" xfId="201" applyNumberFormat="1" applyFont="1" applyFill="1" applyBorder="1"/>
    <xf numFmtId="3" fontId="54" fillId="0" borderId="11" xfId="201" applyNumberFormat="1" applyFont="1" applyFill="1" applyBorder="1" applyAlignment="1"/>
    <xf numFmtId="174" fontId="54" fillId="0" borderId="10" xfId="209" applyFont="1" applyFill="1" applyBorder="1" applyAlignment="1"/>
    <xf numFmtId="174" fontId="54" fillId="0" borderId="0" xfId="209" applyFont="1" applyFill="1" applyBorder="1" applyAlignment="1"/>
    <xf numFmtId="174" fontId="54" fillId="14" borderId="0" xfId="209" applyFont="1" applyFill="1" applyBorder="1" applyAlignment="1"/>
    <xf numFmtId="0" fontId="54" fillId="14" borderId="0" xfId="59" applyNumberFormat="1" applyFont="1" applyFill="1" applyBorder="1" applyAlignment="1"/>
    <xf numFmtId="176" fontId="54" fillId="14" borderId="0" xfId="93" applyNumberFormat="1" applyFont="1" applyFill="1" applyBorder="1" applyAlignment="1"/>
    <xf numFmtId="43" fontId="54" fillId="0" borderId="11" xfId="59" applyFont="1" applyFill="1" applyBorder="1" applyAlignment="1"/>
    <xf numFmtId="0" fontId="54" fillId="14" borderId="0" xfId="59" applyNumberFormat="1" applyFont="1" applyFill="1" applyBorder="1" applyAlignment="1">
      <alignment horizontal="right"/>
    </xf>
    <xf numFmtId="174" fontId="54" fillId="0" borderId="10" xfId="201" applyFont="1" applyFill="1" applyBorder="1" applyAlignment="1"/>
    <xf numFmtId="174" fontId="54" fillId="0" borderId="17" xfId="201" applyFont="1" applyFill="1" applyBorder="1" applyAlignment="1"/>
    <xf numFmtId="175" fontId="54" fillId="0" borderId="0" xfId="59" applyNumberFormat="1" applyFont="1" applyFill="1" applyBorder="1" applyAlignment="1">
      <alignment horizontal="center"/>
    </xf>
    <xf numFmtId="1" fontId="54" fillId="0" borderId="0" xfId="59" applyNumberFormat="1" applyFont="1" applyFill="1" applyBorder="1" applyAlignment="1">
      <alignment horizontal="center"/>
    </xf>
    <xf numFmtId="174" fontId="54" fillId="0" borderId="8" xfId="201" applyFont="1" applyFill="1" applyBorder="1" applyAlignment="1"/>
    <xf numFmtId="174" fontId="54" fillId="0" borderId="0" xfId="201" applyFont="1" applyFill="1" applyBorder="1" applyAlignment="1">
      <alignment horizontal="center" vertical="top"/>
    </xf>
    <xf numFmtId="49" fontId="84" fillId="0" borderId="0" xfId="0" applyNumberFormat="1" applyFont="1" applyAlignment="1">
      <alignment horizontal="center"/>
    </xf>
    <xf numFmtId="3" fontId="84" fillId="0" borderId="0" xfId="211" applyNumberFormat="1" applyFont="1" applyAlignment="1"/>
    <xf numFmtId="3" fontId="54" fillId="0" borderId="0" xfId="211" applyNumberFormat="1" applyFont="1" applyAlignment="1">
      <alignment wrapText="1"/>
    </xf>
    <xf numFmtId="175" fontId="61" fillId="0" borderId="0" xfId="59" applyNumberFormat="1" applyFont="1" applyFill="1" applyBorder="1" applyAlignment="1" applyProtection="1">
      <alignment horizontal="center"/>
      <protection locked="0"/>
    </xf>
    <xf numFmtId="0" fontId="54" fillId="0" borderId="0" xfId="192" applyFont="1"/>
    <xf numFmtId="0" fontId="54" fillId="0" borderId="0" xfId="192" applyFont="1" applyAlignment="1">
      <alignment horizontal="center"/>
    </xf>
    <xf numFmtId="0" fontId="54" fillId="0" borderId="0" xfId="192" applyFont="1" applyFill="1" applyAlignment="1">
      <alignment horizontal="center"/>
    </xf>
    <xf numFmtId="0" fontId="54" fillId="0" borderId="3" xfId="192" applyFont="1" applyBorder="1"/>
    <xf numFmtId="0" fontId="54" fillId="0" borderId="0" xfId="192" applyFont="1" applyAlignment="1">
      <alignment horizontal="center" wrapText="1"/>
    </xf>
    <xf numFmtId="43" fontId="54" fillId="0" borderId="0" xfId="59" applyFont="1" applyFill="1"/>
    <xf numFmtId="43" fontId="54" fillId="0" borderId="0" xfId="192" applyNumberFormat="1" applyFont="1"/>
    <xf numFmtId="176" fontId="54" fillId="0" borderId="3" xfId="93" applyNumberFormat="1" applyFont="1" applyBorder="1"/>
    <xf numFmtId="0" fontId="54" fillId="0" borderId="0" xfId="192" applyFont="1" applyAlignment="1">
      <alignment horizontal="center" vertical="center" wrapText="1"/>
    </xf>
    <xf numFmtId="0" fontId="54" fillId="0" borderId="0" xfId="192" applyFont="1" applyFill="1" applyAlignment="1">
      <alignment horizontal="center" vertical="center" wrapText="1"/>
    </xf>
    <xf numFmtId="174" fontId="54" fillId="0" borderId="0" xfId="0" applyFont="1" applyAlignment="1">
      <alignment horizontal="center" vertical="center" wrapText="1"/>
    </xf>
    <xf numFmtId="0" fontId="54" fillId="0" borderId="0" xfId="192" applyFont="1" applyAlignment="1">
      <alignment wrapText="1"/>
    </xf>
    <xf numFmtId="0" fontId="83" fillId="0" borderId="0" xfId="192" applyFont="1"/>
    <xf numFmtId="0" fontId="54" fillId="0" borderId="0" xfId="192" applyFont="1" applyAlignment="1">
      <alignment horizontal="left" wrapText="1"/>
    </xf>
    <xf numFmtId="0" fontId="54" fillId="0" borderId="0" xfId="188" applyFont="1"/>
    <xf numFmtId="0" fontId="54" fillId="0" borderId="0" xfId="188" applyFont="1" applyAlignment="1">
      <alignment horizontal="right"/>
    </xf>
    <xf numFmtId="0" fontId="54" fillId="0" borderId="0" xfId="211" applyNumberFormat="1" applyFont="1" applyAlignment="1" applyProtection="1">
      <alignment horizontal="center"/>
      <protection locked="0"/>
    </xf>
    <xf numFmtId="0" fontId="54" fillId="0" borderId="0" xfId="211" applyNumberFormat="1" applyFont="1" applyFill="1" applyAlignment="1" applyProtection="1">
      <protection locked="0"/>
    </xf>
    <xf numFmtId="0" fontId="54" fillId="0" borderId="0" xfId="211" applyNumberFormat="1" applyFont="1" applyFill="1" applyProtection="1">
      <protection locked="0"/>
    </xf>
    <xf numFmtId="0" fontId="54" fillId="14" borderId="0" xfId="188" applyFont="1" applyFill="1"/>
    <xf numFmtId="0" fontId="54" fillId="14" borderId="0" xfId="211" applyNumberFormat="1" applyFont="1" applyFill="1"/>
    <xf numFmtId="0" fontId="54" fillId="0" borderId="0" xfId="211" applyNumberFormat="1" applyFont="1" applyProtection="1">
      <protection locked="0"/>
    </xf>
    <xf numFmtId="0" fontId="54" fillId="0" borderId="0" xfId="211" applyNumberFormat="1" applyFont="1"/>
    <xf numFmtId="0" fontId="92" fillId="0" borderId="0" xfId="211" applyNumberFormat="1" applyFont="1"/>
    <xf numFmtId="49" fontId="54" fillId="0" borderId="0" xfId="211" applyNumberFormat="1" applyFont="1" applyAlignment="1"/>
    <xf numFmtId="49" fontId="54" fillId="0" borderId="0" xfId="211" applyNumberFormat="1" applyFont="1" applyAlignment="1">
      <alignment horizontal="center"/>
    </xf>
    <xf numFmtId="0" fontId="54" fillId="0" borderId="0" xfId="211" applyNumberFormat="1" applyFont="1" applyAlignment="1">
      <alignment horizontal="center"/>
    </xf>
    <xf numFmtId="49" fontId="54" fillId="0" borderId="0" xfId="211" applyNumberFormat="1" applyFont="1"/>
    <xf numFmtId="3" fontId="54" fillId="0" borderId="0" xfId="211" applyNumberFormat="1" applyFont="1"/>
    <xf numFmtId="42" fontId="54" fillId="0" borderId="0" xfId="188" applyNumberFormat="1" applyFont="1"/>
    <xf numFmtId="0" fontId="54" fillId="0" borderId="0" xfId="211" applyNumberFormat="1" applyFont="1" applyFill="1"/>
    <xf numFmtId="0" fontId="54" fillId="0" borderId="8" xfId="211" applyNumberFormat="1" applyFont="1" applyBorder="1" applyAlignment="1" applyProtection="1">
      <alignment horizontal="centerContinuous"/>
      <protection locked="0"/>
    </xf>
    <xf numFmtId="43" fontId="54" fillId="0" borderId="0" xfId="59" applyFont="1" applyFill="1" applyAlignment="1"/>
    <xf numFmtId="3" fontId="54" fillId="0" borderId="0" xfId="211" applyNumberFormat="1" applyFont="1" applyFill="1" applyBorder="1"/>
    <xf numFmtId="3" fontId="54" fillId="0" borderId="0" xfId="211" applyNumberFormat="1" applyFont="1" applyAlignment="1">
      <alignment horizontal="left"/>
    </xf>
    <xf numFmtId="3" fontId="54" fillId="0" borderId="0" xfId="211" applyNumberFormat="1" applyFont="1" applyAlignment="1">
      <alignment horizontal="fill"/>
    </xf>
    <xf numFmtId="166" fontId="54" fillId="0" borderId="0" xfId="211" applyNumberFormat="1" applyFont="1" applyAlignment="1"/>
    <xf numFmtId="42" fontId="54" fillId="0" borderId="18" xfId="211" applyNumberFormat="1" applyFont="1" applyBorder="1" applyAlignment="1" applyProtection="1">
      <alignment horizontal="right"/>
      <protection locked="0"/>
    </xf>
    <xf numFmtId="170" fontId="85" fillId="0" borderId="0" xfId="0" applyNumberFormat="1" applyFont="1" applyAlignment="1"/>
    <xf numFmtId="174" fontId="85" fillId="0" borderId="0" xfId="0" applyFont="1" applyAlignment="1"/>
    <xf numFmtId="0" fontId="54" fillId="0" borderId="0" xfId="206" applyNumberFormat="1" applyFont="1" applyAlignment="1" applyProtection="1">
      <alignment horizontal="center"/>
      <protection locked="0"/>
    </xf>
    <xf numFmtId="0" fontId="54" fillId="0" borderId="0" xfId="206" applyNumberFormat="1" applyFont="1" applyAlignment="1"/>
    <xf numFmtId="0" fontId="54" fillId="0" borderId="0" xfId="206" applyNumberFormat="1" applyFont="1"/>
    <xf numFmtId="0" fontId="54" fillId="0" borderId="0" xfId="206" applyNumberFormat="1" applyFont="1" applyBorder="1" applyAlignment="1"/>
    <xf numFmtId="166" fontId="54" fillId="0" borderId="0" xfId="206" applyNumberFormat="1" applyFont="1" applyAlignment="1"/>
    <xf numFmtId="0" fontId="54" fillId="0" borderId="0" xfId="211" applyNumberFormat="1" applyFont="1" applyFill="1" applyBorder="1"/>
    <xf numFmtId="0" fontId="54" fillId="0" borderId="0" xfId="206" applyFont="1" applyAlignment="1"/>
    <xf numFmtId="3" fontId="54" fillId="0" borderId="0" xfId="206" applyNumberFormat="1" applyFont="1" applyAlignment="1"/>
    <xf numFmtId="42" fontId="54" fillId="0" borderId="18" xfId="206" applyNumberFormat="1" applyFont="1" applyBorder="1" applyAlignment="1" applyProtection="1">
      <alignment horizontal="right"/>
      <protection locked="0"/>
    </xf>
    <xf numFmtId="0" fontId="54" fillId="0" borderId="0" xfId="211" applyNumberFormat="1" applyFont="1" applyFill="1" applyBorder="1" applyAlignment="1" applyProtection="1">
      <alignment horizontal="center"/>
      <protection locked="0"/>
    </xf>
    <xf numFmtId="174" fontId="54" fillId="0" borderId="0" xfId="211" applyFont="1" applyFill="1" applyBorder="1" applyAlignment="1"/>
    <xf numFmtId="0" fontId="54" fillId="0" borderId="0" xfId="211" applyNumberFormat="1" applyFont="1" applyFill="1" applyBorder="1" applyProtection="1">
      <protection locked="0"/>
    </xf>
    <xf numFmtId="0" fontId="54" fillId="0" borderId="0" xfId="211" applyNumberFormat="1" applyFont="1" applyFill="1" applyBorder="1" applyAlignment="1"/>
    <xf numFmtId="0" fontId="54" fillId="0" borderId="0" xfId="211" applyNumberFormat="1" applyFont="1" applyFill="1" applyBorder="1" applyAlignment="1" applyProtection="1">
      <protection locked="0"/>
    </xf>
    <xf numFmtId="168" fontId="54" fillId="0" borderId="0" xfId="188" applyNumberFormat="1" applyFont="1" applyFill="1" applyBorder="1"/>
    <xf numFmtId="168" fontId="54" fillId="0" borderId="0" xfId="211" applyNumberFormat="1" applyFont="1" applyFill="1" applyBorder="1"/>
    <xf numFmtId="168" fontId="54" fillId="0" borderId="0" xfId="211" applyNumberFormat="1" applyFont="1" applyFill="1" applyBorder="1" applyAlignment="1">
      <alignment horizontal="center"/>
    </xf>
    <xf numFmtId="174" fontId="54" fillId="0" borderId="0" xfId="211" applyFont="1" applyFill="1" applyBorder="1" applyAlignment="1">
      <alignment horizontal="center"/>
    </xf>
    <xf numFmtId="0" fontId="54" fillId="0" borderId="0" xfId="211" applyNumberFormat="1" applyFont="1" applyFill="1" applyBorder="1" applyAlignment="1">
      <alignment horizontal="left"/>
    </xf>
    <xf numFmtId="173" fontId="54" fillId="0" borderId="0" xfId="188" applyNumberFormat="1" applyFont="1" applyFill="1" applyBorder="1" applyAlignment="1"/>
    <xf numFmtId="173" fontId="54" fillId="0" borderId="0" xfId="211" applyNumberFormat="1" applyFont="1" applyFill="1" applyBorder="1" applyProtection="1">
      <protection locked="0"/>
    </xf>
    <xf numFmtId="173" fontId="54" fillId="0" borderId="0" xfId="211" applyNumberFormat="1" applyFont="1" applyFill="1" applyProtection="1">
      <protection locked="0"/>
    </xf>
    <xf numFmtId="173" fontId="54" fillId="0" borderId="0" xfId="211" applyNumberFormat="1" applyFont="1" applyProtection="1">
      <protection locked="0"/>
    </xf>
    <xf numFmtId="169" fontId="54" fillId="0" borderId="0" xfId="211" applyNumberFormat="1" applyFont="1"/>
    <xf numFmtId="0" fontId="54" fillId="0" borderId="0" xfId="211" applyNumberFormat="1" applyFont="1" applyAlignment="1">
      <alignment horizontal="right"/>
    </xf>
    <xf numFmtId="0" fontId="83" fillId="0" borderId="0" xfId="211" applyNumberFormat="1" applyFont="1" applyAlignment="1"/>
    <xf numFmtId="3" fontId="61" fillId="0" borderId="0" xfId="211" applyNumberFormat="1" applyFont="1" applyAlignment="1">
      <alignment horizontal="center"/>
    </xf>
    <xf numFmtId="0" fontId="61" fillId="0" borderId="0" xfId="211" applyNumberFormat="1" applyFont="1" applyAlignment="1" applyProtection="1">
      <alignment horizontal="center"/>
      <protection locked="0"/>
    </xf>
    <xf numFmtId="174" fontId="61" fillId="0" borderId="0" xfId="211" applyFont="1" applyAlignment="1">
      <alignment horizontal="center"/>
    </xf>
    <xf numFmtId="3" fontId="61" fillId="0" borderId="0" xfId="211" applyNumberFormat="1" applyFont="1" applyAlignment="1"/>
    <xf numFmtId="0" fontId="61" fillId="0" borderId="0" xfId="211" applyNumberFormat="1" applyFont="1" applyAlignment="1"/>
    <xf numFmtId="175" fontId="54" fillId="14" borderId="0" xfId="59" applyNumberFormat="1" applyFont="1" applyFill="1" applyAlignment="1"/>
    <xf numFmtId="175" fontId="54" fillId="14" borderId="8" xfId="59" applyNumberFormat="1" applyFont="1" applyFill="1" applyBorder="1" applyAlignment="1"/>
    <xf numFmtId="175" fontId="54" fillId="0" borderId="8" xfId="59" applyNumberFormat="1" applyFont="1" applyBorder="1" applyAlignment="1"/>
    <xf numFmtId="43" fontId="54" fillId="0" borderId="0" xfId="59" applyFont="1" applyAlignment="1">
      <alignment horizontal="center"/>
    </xf>
    <xf numFmtId="164" fontId="54" fillId="0" borderId="0" xfId="211" applyNumberFormat="1" applyFont="1" applyAlignment="1">
      <alignment horizontal="center"/>
    </xf>
    <xf numFmtId="165" fontId="54" fillId="0" borderId="0" xfId="188" applyNumberFormat="1" applyFont="1" applyFill="1" applyAlignment="1">
      <alignment horizontal="right"/>
    </xf>
    <xf numFmtId="175" fontId="54" fillId="14" borderId="0" xfId="59" applyNumberFormat="1" applyFont="1" applyFill="1" applyBorder="1" applyAlignment="1"/>
    <xf numFmtId="187" fontId="54" fillId="0" borderId="0" xfId="59" applyNumberFormat="1" applyFont="1" applyAlignment="1"/>
    <xf numFmtId="3" fontId="54" fillId="0" borderId="0" xfId="206" applyNumberFormat="1" applyFont="1" applyBorder="1" applyAlignment="1"/>
    <xf numFmtId="3" fontId="54" fillId="0" borderId="0" xfId="206" applyNumberFormat="1" applyFont="1" applyFill="1" applyBorder="1" applyAlignment="1"/>
    <xf numFmtId="187" fontId="54" fillId="0" borderId="0" xfId="59" applyNumberFormat="1" applyFont="1" applyFill="1" applyBorder="1" applyAlignment="1"/>
    <xf numFmtId="0" fontId="54" fillId="0" borderId="0" xfId="206" applyFont="1" applyFill="1" applyBorder="1" applyAlignment="1"/>
    <xf numFmtId="3" fontId="54" fillId="0" borderId="0" xfId="206" applyNumberFormat="1" applyFont="1" applyFill="1" applyAlignment="1"/>
    <xf numFmtId="187" fontId="54" fillId="0" borderId="0" xfId="59" applyNumberFormat="1" applyFont="1" applyBorder="1" applyAlignment="1"/>
    <xf numFmtId="3" fontId="54" fillId="0" borderId="0" xfId="211" quotePrefix="1" applyNumberFormat="1" applyFont="1" applyAlignment="1">
      <alignment horizontal="left"/>
    </xf>
    <xf numFmtId="175" fontId="54" fillId="0" borderId="0" xfId="59" applyNumberFormat="1" applyFont="1" applyFill="1" applyAlignment="1"/>
    <xf numFmtId="3" fontId="54" fillId="0" borderId="0" xfId="188" applyNumberFormat="1" applyFont="1" applyFill="1" applyAlignment="1"/>
    <xf numFmtId="0" fontId="54" fillId="0" borderId="0" xfId="188" applyNumberFormat="1" applyFont="1"/>
    <xf numFmtId="175" fontId="54" fillId="0" borderId="18" xfId="59" applyNumberFormat="1" applyFont="1" applyBorder="1" applyAlignment="1"/>
    <xf numFmtId="164" fontId="54" fillId="0" borderId="0" xfId="188" applyNumberFormat="1" applyFont="1" applyAlignment="1">
      <alignment horizontal="center"/>
    </xf>
    <xf numFmtId="3" fontId="54" fillId="0" borderId="0" xfId="188" applyNumberFormat="1" applyFont="1" applyBorder="1" applyAlignment="1"/>
    <xf numFmtId="3" fontId="54" fillId="0" borderId="0" xfId="211" applyNumberFormat="1" applyFont="1" applyAlignment="1">
      <alignment horizontal="right"/>
    </xf>
    <xf numFmtId="0" fontId="54" fillId="0" borderId="0" xfId="206" applyNumberFormat="1" applyFont="1" applyFill="1" applyAlignment="1"/>
    <xf numFmtId="172" fontId="54" fillId="0" borderId="0" xfId="211" applyNumberFormat="1" applyFont="1" applyFill="1" applyAlignment="1">
      <alignment horizontal="left"/>
    </xf>
    <xf numFmtId="186" fontId="54" fillId="0" borderId="0" xfId="59" applyNumberFormat="1" applyFont="1" applyAlignment="1"/>
    <xf numFmtId="186" fontId="54" fillId="0" borderId="0" xfId="59" applyNumberFormat="1" applyFont="1" applyFill="1" applyAlignment="1"/>
    <xf numFmtId="186" fontId="54" fillId="0" borderId="0" xfId="59" applyNumberFormat="1" applyFont="1" applyFill="1" applyBorder="1" applyAlignment="1"/>
    <xf numFmtId="175" fontId="54" fillId="0" borderId="8" xfId="59" applyNumberFormat="1" applyFont="1" applyFill="1" applyBorder="1" applyAlignment="1"/>
    <xf numFmtId="0" fontId="54" fillId="0" borderId="0" xfId="211" applyNumberFormat="1" applyFont="1" applyAlignment="1">
      <alignment wrapText="1"/>
    </xf>
    <xf numFmtId="0" fontId="54" fillId="0" borderId="0" xfId="211" quotePrefix="1" applyNumberFormat="1" applyFont="1" applyAlignment="1">
      <alignment horizontal="left"/>
    </xf>
    <xf numFmtId="175" fontId="54" fillId="0" borderId="0" xfId="59" applyNumberFormat="1" applyFont="1" applyFill="1" applyAlignment="1">
      <alignment horizontal="right"/>
    </xf>
    <xf numFmtId="167" fontId="54" fillId="0" borderId="0" xfId="211" applyNumberFormat="1" applyFont="1" applyAlignment="1"/>
    <xf numFmtId="166" fontId="54" fillId="0" borderId="0" xfId="188" applyNumberFormat="1" applyFont="1" applyAlignment="1">
      <alignment horizontal="center"/>
    </xf>
    <xf numFmtId="164" fontId="54" fillId="0" borderId="0" xfId="211" applyNumberFormat="1" applyFont="1" applyAlignment="1" applyProtection="1">
      <alignment horizontal="left"/>
      <protection locked="0"/>
    </xf>
    <xf numFmtId="175" fontId="54" fillId="0" borderId="14" xfId="59" applyNumberFormat="1" applyFont="1" applyBorder="1" applyAlignment="1"/>
    <xf numFmtId="0" fontId="54" fillId="0" borderId="0" xfId="188" applyNumberFormat="1" applyFont="1" applyAlignment="1"/>
    <xf numFmtId="3" fontId="54" fillId="0" borderId="0" xfId="188" applyNumberFormat="1" applyFont="1" applyFill="1" applyBorder="1" applyAlignment="1"/>
    <xf numFmtId="174" fontId="54" fillId="0" borderId="0" xfId="211" applyFont="1" applyAlignment="1">
      <alignment horizontal="right"/>
    </xf>
    <xf numFmtId="0" fontId="84" fillId="0" borderId="0" xfId="211" applyNumberFormat="1" applyFont="1" applyAlignment="1" applyProtection="1">
      <alignment horizontal="center"/>
      <protection locked="0"/>
    </xf>
    <xf numFmtId="0" fontId="54" fillId="0" borderId="8" xfId="211" applyNumberFormat="1" applyFont="1" applyFill="1" applyBorder="1" applyProtection="1">
      <protection locked="0"/>
    </xf>
    <xf numFmtId="0" fontId="54" fillId="0" borderId="8" xfId="211" applyNumberFormat="1" applyFont="1" applyFill="1" applyBorder="1"/>
    <xf numFmtId="3" fontId="54" fillId="0" borderId="0" xfId="211" applyNumberFormat="1" applyFont="1" applyFill="1" applyAlignment="1">
      <alignment horizontal="center"/>
    </xf>
    <xf numFmtId="49" fontId="54" fillId="0" borderId="0" xfId="211" applyNumberFormat="1" applyFont="1" applyFill="1"/>
    <xf numFmtId="49" fontId="54" fillId="0" borderId="0" xfId="211" applyNumberFormat="1" applyFont="1" applyFill="1" applyAlignment="1"/>
    <xf numFmtId="49" fontId="54" fillId="0" borderId="0" xfId="211" applyNumberFormat="1" applyFont="1" applyFill="1" applyAlignment="1">
      <alignment horizontal="center"/>
    </xf>
    <xf numFmtId="186" fontId="54" fillId="0" borderId="0" xfId="59" applyNumberFormat="1" applyFont="1" applyFill="1" applyAlignment="1">
      <alignment horizontal="right"/>
    </xf>
    <xf numFmtId="3" fontId="54" fillId="0" borderId="8" xfId="211" applyNumberFormat="1" applyFont="1" applyBorder="1" applyAlignment="1"/>
    <xf numFmtId="43" fontId="54" fillId="0" borderId="0" xfId="59" applyNumberFormat="1" applyFont="1" applyAlignment="1"/>
    <xf numFmtId="4" fontId="54" fillId="0" borderId="0" xfId="211" applyNumberFormat="1" applyFont="1" applyAlignment="1"/>
    <xf numFmtId="3" fontId="54" fillId="0" borderId="0" xfId="188" applyNumberFormat="1" applyFont="1" applyBorder="1" applyAlignment="1">
      <alignment horizontal="center"/>
    </xf>
    <xf numFmtId="0" fontId="54" fillId="0" borderId="8" xfId="188" applyNumberFormat="1" applyFont="1" applyBorder="1" applyAlignment="1">
      <alignment horizontal="center"/>
    </xf>
    <xf numFmtId="0" fontId="54" fillId="0" borderId="0" xfId="188" applyNumberFormat="1" applyFont="1" applyAlignment="1">
      <alignment horizontal="center"/>
    </xf>
    <xf numFmtId="166" fontId="54" fillId="0" borderId="0" xfId="211" applyNumberFormat="1" applyFont="1" applyAlignment="1" applyProtection="1">
      <alignment horizontal="center"/>
      <protection locked="0"/>
    </xf>
    <xf numFmtId="187" fontId="54" fillId="0" borderId="0" xfId="59" applyNumberFormat="1" applyFont="1" applyAlignment="1">
      <alignment horizontal="center"/>
    </xf>
    <xf numFmtId="0" fontId="54" fillId="0" borderId="8" xfId="211" applyNumberFormat="1" applyFont="1" applyBorder="1" applyAlignment="1"/>
    <xf numFmtId="174" fontId="54" fillId="0" borderId="0" xfId="211" applyFont="1" applyFill="1" applyAlignment="1">
      <alignment horizontal="center"/>
    </xf>
    <xf numFmtId="175" fontId="54" fillId="14" borderId="0" xfId="59" applyNumberFormat="1" applyFont="1" applyFill="1" applyAlignment="1">
      <alignment horizontal="center"/>
    </xf>
    <xf numFmtId="3" fontId="54" fillId="0" borderId="0" xfId="211" quotePrefix="1" applyNumberFormat="1" applyFont="1" applyAlignment="1"/>
    <xf numFmtId="175" fontId="54" fillId="0" borderId="0" xfId="59" applyNumberFormat="1" applyFont="1" applyFill="1" applyAlignment="1">
      <alignment horizontal="center"/>
    </xf>
    <xf numFmtId="0" fontId="54" fillId="0" borderId="0" xfId="211" applyNumberFormat="1" applyFont="1" applyBorder="1" applyAlignment="1" applyProtection="1">
      <alignment horizontal="center"/>
      <protection locked="0"/>
    </xf>
    <xf numFmtId="0" fontId="89" fillId="0" borderId="0" xfId="211" applyNumberFormat="1" applyFont="1" applyProtection="1">
      <protection locked="0"/>
    </xf>
    <xf numFmtId="174" fontId="89" fillId="0" borderId="0" xfId="211" applyFont="1" applyAlignment="1"/>
    <xf numFmtId="174" fontId="54" fillId="0" borderId="0" xfId="211" applyFont="1" applyFill="1" applyAlignment="1" applyProtection="1"/>
    <xf numFmtId="180" fontId="54" fillId="14" borderId="0" xfId="59" applyNumberFormat="1" applyFont="1" applyFill="1" applyBorder="1" applyProtection="1">
      <protection locked="0"/>
    </xf>
    <xf numFmtId="38" fontId="54" fillId="0" borderId="0" xfId="211" applyNumberFormat="1" applyFont="1" applyAlignment="1" applyProtection="1"/>
    <xf numFmtId="174" fontId="54" fillId="0" borderId="8" xfId="211" applyFont="1" applyBorder="1" applyAlignment="1"/>
    <xf numFmtId="174" fontId="54" fillId="0" borderId="0" xfId="211" applyFont="1" applyBorder="1" applyAlignment="1"/>
    <xf numFmtId="0" fontId="54" fillId="0" borderId="0" xfId="211" applyNumberFormat="1" applyFont="1" applyBorder="1" applyProtection="1">
      <protection locked="0"/>
    </xf>
    <xf numFmtId="38" fontId="54" fillId="0" borderId="0" xfId="211" applyNumberFormat="1" applyFont="1" applyAlignment="1"/>
    <xf numFmtId="180" fontId="54" fillId="0" borderId="0" xfId="59" applyNumberFormat="1" applyFont="1" applyFill="1" applyBorder="1" applyProtection="1"/>
    <xf numFmtId="170" fontId="54" fillId="0" borderId="0" xfId="211" applyNumberFormat="1" applyFont="1" applyFill="1" applyBorder="1" applyProtection="1"/>
    <xf numFmtId="168" fontId="54" fillId="0" borderId="0" xfId="211" applyNumberFormat="1" applyFont="1" applyProtection="1">
      <protection locked="0"/>
    </xf>
    <xf numFmtId="175" fontId="54" fillId="14" borderId="0" xfId="59" applyNumberFormat="1" applyFont="1" applyFill="1" applyBorder="1" applyProtection="1"/>
    <xf numFmtId="1" fontId="54" fillId="0" borderId="0" xfId="211" applyNumberFormat="1" applyFont="1" applyFill="1" applyProtection="1"/>
    <xf numFmtId="1" fontId="54" fillId="0" borderId="0" xfId="211" applyNumberFormat="1" applyFont="1" applyFill="1" applyAlignment="1" applyProtection="1"/>
    <xf numFmtId="0" fontId="54" fillId="0" borderId="0" xfId="211" applyNumberFormat="1" applyFont="1" applyAlignment="1" applyProtection="1">
      <alignment horizontal="left"/>
      <protection locked="0"/>
    </xf>
    <xf numFmtId="175" fontId="54" fillId="14" borderId="0" xfId="59" applyNumberFormat="1" applyFont="1" applyFill="1" applyBorder="1" applyAlignment="1" applyProtection="1">
      <protection locked="0"/>
    </xf>
    <xf numFmtId="3" fontId="54" fillId="0" borderId="0" xfId="211" applyNumberFormat="1" applyFont="1" applyAlignment="1" applyProtection="1"/>
    <xf numFmtId="0" fontId="54" fillId="0" borderId="8" xfId="188" applyNumberFormat="1" applyFont="1" applyBorder="1" applyAlignment="1">
      <alignment horizontal="left" vertical="center" wrapText="1"/>
    </xf>
    <xf numFmtId="3" fontId="54" fillId="0" borderId="0" xfId="211" applyNumberFormat="1" applyFont="1" applyFill="1" applyAlignment="1" applyProtection="1">
      <alignment horizontal="right"/>
      <protection locked="0"/>
    </xf>
    <xf numFmtId="175" fontId="54" fillId="0" borderId="0" xfId="59" applyNumberFormat="1" applyFont="1" applyFill="1" applyBorder="1" applyAlignment="1" applyProtection="1"/>
    <xf numFmtId="3" fontId="54" fillId="0" borderId="0" xfId="211" applyNumberFormat="1" applyFont="1" applyFill="1" applyAlignment="1" applyProtection="1"/>
    <xf numFmtId="174" fontId="54" fillId="0" borderId="0" xfId="211" applyNumberFormat="1" applyFont="1" applyAlignment="1" applyProtection="1">
      <protection locked="0"/>
    </xf>
    <xf numFmtId="170" fontId="54" fillId="0" borderId="0" xfId="211" applyNumberFormat="1" applyFont="1" applyFill="1" applyBorder="1" applyAlignment="1" applyProtection="1"/>
    <xf numFmtId="170" fontId="54" fillId="0" borderId="0" xfId="211" applyNumberFormat="1" applyFont="1" applyAlignment="1" applyProtection="1">
      <alignment horizontal="right"/>
      <protection locked="0"/>
    </xf>
    <xf numFmtId="170" fontId="54" fillId="0" borderId="0" xfId="211" applyNumberFormat="1" applyFont="1" applyProtection="1">
      <protection locked="0"/>
    </xf>
    <xf numFmtId="0" fontId="54" fillId="0" borderId="0" xfId="211" applyNumberFormat="1" applyFont="1" applyAlignment="1" applyProtection="1">
      <alignment horizontal="left" indent="8"/>
      <protection locked="0"/>
    </xf>
    <xf numFmtId="3" fontId="54" fillId="0" borderId="0" xfId="211" applyNumberFormat="1" applyFont="1" applyAlignment="1">
      <alignment vertical="top" wrapText="1"/>
    </xf>
    <xf numFmtId="0" fontId="54" fillId="0" borderId="0" xfId="211" applyNumberFormat="1" applyFont="1" applyAlignment="1" applyProtection="1">
      <alignment vertical="top" wrapText="1"/>
      <protection locked="0"/>
    </xf>
    <xf numFmtId="174" fontId="54" fillId="0" borderId="0" xfId="0" applyFont="1" applyAlignment="1">
      <alignment horizontal="left"/>
    </xf>
    <xf numFmtId="174" fontId="83" fillId="0" borderId="15" xfId="201" applyFont="1" applyFill="1" applyBorder="1" applyAlignment="1"/>
    <xf numFmtId="174" fontId="83" fillId="0" borderId="1" xfId="201" applyFont="1" applyFill="1" applyBorder="1" applyAlignment="1"/>
    <xf numFmtId="178" fontId="61" fillId="0" borderId="0" xfId="201" quotePrefix="1" applyNumberFormat="1" applyFont="1" applyFill="1" applyBorder="1" applyAlignment="1">
      <alignment horizontal="center"/>
    </xf>
    <xf numFmtId="174" fontId="54" fillId="0" borderId="0" xfId="211" applyFont="1" applyAlignment="1">
      <alignment horizontal="center"/>
    </xf>
    <xf numFmtId="174" fontId="54" fillId="0" borderId="0" xfId="201" applyFont="1" applyFill="1" applyBorder="1" applyAlignment="1">
      <alignment horizontal="left"/>
    </xf>
    <xf numFmtId="0" fontId="54" fillId="0" borderId="0" xfId="211" applyNumberFormat="1" applyFont="1" applyFill="1" applyAlignment="1">
      <alignment horizontal="center"/>
    </xf>
    <xf numFmtId="10" fontId="54" fillId="0" borderId="0" xfId="266" applyNumberFormat="1" applyFont="1" applyAlignment="1"/>
    <xf numFmtId="2" fontId="54" fillId="0" borderId="0" xfId="0" applyNumberFormat="1" applyFont="1" applyAlignment="1">
      <alignment horizontal="center"/>
    </xf>
    <xf numFmtId="2" fontId="54" fillId="0" borderId="0" xfId="0" applyNumberFormat="1" applyFont="1" applyAlignment="1"/>
    <xf numFmtId="0" fontId="54" fillId="0" borderId="0" xfId="0" applyNumberFormat="1" applyFont="1" applyAlignment="1"/>
    <xf numFmtId="10" fontId="54" fillId="0" borderId="0" xfId="266" applyNumberFormat="1" applyFont="1" applyAlignment="1">
      <alignment horizontal="center"/>
    </xf>
    <xf numFmtId="0" fontId="54" fillId="0" borderId="0" xfId="187" applyFont="1" applyFill="1"/>
    <xf numFmtId="164" fontId="61" fillId="0" borderId="0" xfId="187" applyNumberFormat="1" applyFont="1" applyFill="1" applyBorder="1" applyAlignment="1">
      <alignment horizontal="center"/>
    </xf>
    <xf numFmtId="10" fontId="95" fillId="0" borderId="20" xfId="266" applyNumberFormat="1" applyFont="1" applyFill="1" applyBorder="1" applyAlignment="1"/>
    <xf numFmtId="10" fontId="61" fillId="0" borderId="0" xfId="187" applyNumberFormat="1" applyFont="1" applyFill="1" applyBorder="1" applyAlignment="1">
      <alignment horizontal="center"/>
    </xf>
    <xf numFmtId="0" fontId="54" fillId="0" borderId="0" xfId="187" applyFont="1" applyFill="1" applyBorder="1"/>
    <xf numFmtId="0" fontId="54" fillId="0" borderId="0" xfId="187" applyFont="1" applyFill="1" applyBorder="1" applyAlignment="1">
      <alignment horizontal="center"/>
    </xf>
    <xf numFmtId="0" fontId="54" fillId="0" borderId="8" xfId="187" applyFont="1" applyFill="1" applyBorder="1" applyAlignment="1">
      <alignment horizontal="center"/>
    </xf>
    <xf numFmtId="0" fontId="54" fillId="0" borderId="21" xfId="187" applyFont="1" applyFill="1" applyBorder="1"/>
    <xf numFmtId="0" fontId="54" fillId="0" borderId="22" xfId="187" applyFont="1" applyFill="1" applyBorder="1"/>
    <xf numFmtId="0" fontId="61" fillId="0" borderId="4" xfId="187" applyFont="1" applyFill="1" applyBorder="1"/>
    <xf numFmtId="0" fontId="54" fillId="0" borderId="23" xfId="187" applyFont="1" applyFill="1" applyBorder="1"/>
    <xf numFmtId="0" fontId="61" fillId="0" borderId="23" xfId="187" applyFont="1" applyFill="1" applyBorder="1"/>
    <xf numFmtId="0" fontId="54" fillId="0" borderId="24" xfId="187" applyFont="1" applyFill="1" applyBorder="1" applyAlignment="1">
      <alignment horizontal="center"/>
    </xf>
    <xf numFmtId="0" fontId="54" fillId="0" borderId="21" xfId="187" applyFont="1" applyFill="1" applyBorder="1" applyAlignment="1">
      <alignment horizontal="center"/>
    </xf>
    <xf numFmtId="0" fontId="54" fillId="0" borderId="20" xfId="187" applyFont="1" applyFill="1" applyBorder="1" applyAlignment="1">
      <alignment horizontal="center"/>
    </xf>
    <xf numFmtId="0" fontId="61" fillId="0" borderId="19" xfId="187" applyFont="1" applyFill="1" applyBorder="1" applyAlignment="1">
      <alignment horizontal="center"/>
    </xf>
    <xf numFmtId="0" fontId="61" fillId="0" borderId="0" xfId="187" applyFont="1" applyFill="1" applyBorder="1" applyAlignment="1">
      <alignment horizontal="center" wrapText="1"/>
    </xf>
    <xf numFmtId="0" fontId="61" fillId="0" borderId="25" xfId="187" applyFont="1" applyFill="1" applyBorder="1" applyAlignment="1">
      <alignment horizontal="center" wrapText="1"/>
    </xf>
    <xf numFmtId="0" fontId="61" fillId="0" borderId="23" xfId="187" applyFont="1" applyFill="1" applyBorder="1" applyAlignment="1">
      <alignment horizontal="center"/>
    </xf>
    <xf numFmtId="0" fontId="54" fillId="0" borderId="20" xfId="187" applyFont="1" applyFill="1" applyBorder="1"/>
    <xf numFmtId="175" fontId="54" fillId="0" borderId="0" xfId="187" applyNumberFormat="1" applyFont="1" applyFill="1"/>
    <xf numFmtId="14" fontId="54" fillId="0" borderId="23" xfId="187" applyNumberFormat="1" applyFont="1" applyFill="1" applyBorder="1" applyAlignment="1">
      <alignment horizontal="center"/>
    </xf>
    <xf numFmtId="0" fontId="54" fillId="0" borderId="0" xfId="187" applyFont="1" applyFill="1" applyAlignment="1">
      <alignment horizontal="left"/>
    </xf>
    <xf numFmtId="0" fontId="54" fillId="0" borderId="0" xfId="187" applyFont="1"/>
    <xf numFmtId="174" fontId="54" fillId="0" borderId="0" xfId="0" applyFont="1"/>
    <xf numFmtId="174" fontId="54" fillId="0" borderId="0" xfId="0" applyFont="1" applyFill="1" applyAlignment="1"/>
    <xf numFmtId="174" fontId="54" fillId="0" borderId="0" xfId="0" applyFont="1" applyFill="1"/>
    <xf numFmtId="182" fontId="54" fillId="0" borderId="0" xfId="266" applyNumberFormat="1" applyFont="1" applyFill="1" applyProtection="1">
      <protection locked="0"/>
    </xf>
    <xf numFmtId="175" fontId="54" fillId="0" borderId="0" xfId="59" applyNumberFormat="1" applyFont="1" applyFill="1" applyBorder="1" applyProtection="1">
      <protection locked="0"/>
    </xf>
    <xf numFmtId="175" fontId="54" fillId="0" borderId="12" xfId="59" applyNumberFormat="1" applyFont="1" applyFill="1" applyBorder="1" applyProtection="1">
      <protection locked="0"/>
    </xf>
    <xf numFmtId="175" fontId="54" fillId="0" borderId="1" xfId="59" applyNumberFormat="1" applyFont="1" applyFill="1" applyBorder="1" applyProtection="1">
      <protection locked="0"/>
    </xf>
    <xf numFmtId="175" fontId="61" fillId="0" borderId="12" xfId="59" applyNumberFormat="1" applyFont="1" applyFill="1" applyBorder="1" applyProtection="1">
      <protection locked="0"/>
    </xf>
    <xf numFmtId="175" fontId="54" fillId="0" borderId="0" xfId="0" applyNumberFormat="1" applyFont="1"/>
    <xf numFmtId="176" fontId="54" fillId="0" borderId="0" xfId="93" applyNumberFormat="1" applyFont="1" applyFill="1" applyBorder="1"/>
    <xf numFmtId="176" fontId="54" fillId="0" borderId="1" xfId="93" applyNumberFormat="1" applyFont="1" applyFill="1" applyBorder="1"/>
    <xf numFmtId="174" fontId="54" fillId="0" borderId="0" xfId="0" applyFont="1" applyProtection="1">
      <protection locked="0"/>
    </xf>
    <xf numFmtId="182" fontId="54" fillId="0" borderId="0" xfId="0" applyNumberFormat="1" applyFont="1"/>
    <xf numFmtId="176" fontId="54" fillId="0" borderId="0" xfId="93" applyNumberFormat="1" applyFont="1"/>
    <xf numFmtId="0" fontId="61" fillId="0" borderId="0" xfId="187" applyFont="1" applyFill="1" applyBorder="1"/>
    <xf numFmtId="43" fontId="54" fillId="0" borderId="0" xfId="187" applyNumberFormat="1" applyFont="1" applyFill="1" applyBorder="1"/>
    <xf numFmtId="0" fontId="61" fillId="0" borderId="24" xfId="187" applyFont="1" applyFill="1" applyBorder="1"/>
    <xf numFmtId="0" fontId="54" fillId="0" borderId="8" xfId="187" applyFont="1" applyFill="1" applyBorder="1"/>
    <xf numFmtId="176" fontId="61" fillId="14" borderId="26" xfId="102" applyNumberFormat="1" applyFont="1" applyFill="1" applyBorder="1"/>
    <xf numFmtId="176" fontId="61" fillId="0" borderId="0" xfId="102" applyNumberFormat="1" applyFont="1" applyFill="1" applyBorder="1"/>
    <xf numFmtId="0" fontId="61" fillId="0" borderId="0" xfId="187" quotePrefix="1" applyFont="1" applyFill="1" applyBorder="1" applyAlignment="1">
      <alignment horizontal="center"/>
    </xf>
    <xf numFmtId="0" fontId="61" fillId="0" borderId="19" xfId="187" applyFont="1" applyFill="1" applyBorder="1"/>
    <xf numFmtId="9" fontId="61" fillId="0" borderId="25" xfId="266" applyFont="1" applyFill="1" applyBorder="1"/>
    <xf numFmtId="10" fontId="61" fillId="0" borderId="25" xfId="283" applyNumberFormat="1" applyFont="1" applyFill="1" applyBorder="1"/>
    <xf numFmtId="9" fontId="54" fillId="0" borderId="0" xfId="187" applyNumberFormat="1" applyFont="1" applyFill="1" applyBorder="1"/>
    <xf numFmtId="10" fontId="61" fillId="0" borderId="26" xfId="283" applyNumberFormat="1" applyFont="1" applyFill="1" applyBorder="1"/>
    <xf numFmtId="10" fontId="61" fillId="0" borderId="0" xfId="283" applyNumberFormat="1" applyFont="1" applyFill="1" applyBorder="1"/>
    <xf numFmtId="176" fontId="54" fillId="0" borderId="0" xfId="102" applyNumberFormat="1" applyFont="1" applyFill="1" applyBorder="1"/>
    <xf numFmtId="0" fontId="54" fillId="0" borderId="24" xfId="187" applyFont="1" applyFill="1" applyBorder="1"/>
    <xf numFmtId="176" fontId="54" fillId="0" borderId="20" xfId="102" applyNumberFormat="1" applyFont="1" applyFill="1" applyBorder="1"/>
    <xf numFmtId="0" fontId="54" fillId="0" borderId="19" xfId="187" applyFont="1" applyFill="1" applyBorder="1"/>
    <xf numFmtId="10" fontId="54" fillId="0" borderId="0" xfId="187" applyNumberFormat="1" applyFont="1" applyFill="1" applyBorder="1"/>
    <xf numFmtId="175" fontId="54" fillId="0" borderId="0" xfId="79" applyNumberFormat="1" applyFont="1" applyFill="1" applyBorder="1"/>
    <xf numFmtId="164" fontId="54" fillId="0" borderId="0" xfId="266" applyNumberFormat="1" applyFont="1" applyFill="1" applyBorder="1"/>
    <xf numFmtId="164" fontId="54" fillId="0" borderId="0" xfId="187" applyNumberFormat="1" applyFont="1" applyFill="1" applyBorder="1"/>
    <xf numFmtId="175" fontId="54" fillId="0" borderId="25" xfId="79" applyNumberFormat="1" applyFont="1" applyFill="1" applyBorder="1"/>
    <xf numFmtId="43" fontId="54" fillId="0" borderId="0" xfId="79" applyNumberFormat="1" applyFont="1" applyFill="1" applyBorder="1"/>
    <xf numFmtId="175" fontId="54" fillId="0" borderId="8" xfId="79" applyNumberFormat="1" applyFont="1" applyFill="1" applyBorder="1"/>
    <xf numFmtId="175" fontId="54" fillId="0" borderId="26" xfId="79" applyNumberFormat="1" applyFont="1" applyFill="1" applyBorder="1"/>
    <xf numFmtId="174" fontId="54" fillId="0" borderId="0" xfId="0" applyFont="1" applyAlignment="1">
      <alignment horizontal="center"/>
    </xf>
    <xf numFmtId="0" fontId="54" fillId="0" borderId="0" xfId="212" applyFont="1" applyFill="1"/>
    <xf numFmtId="174" fontId="54" fillId="0" borderId="0" xfId="0" applyFont="1" applyAlignment="1">
      <alignment horizontal="right"/>
    </xf>
    <xf numFmtId="174" fontId="16" fillId="0" borderId="0" xfId="201" applyFont="1" applyAlignment="1"/>
    <xf numFmtId="0" fontId="54" fillId="0" borderId="0" xfId="0" applyNumberFormat="1" applyFont="1" applyAlignment="1">
      <alignment horizontal="center"/>
    </xf>
    <xf numFmtId="0" fontId="54" fillId="0" borderId="0" xfId="0" applyNumberFormat="1" applyFont="1" applyAlignment="1">
      <alignment horizontal="center" wrapText="1"/>
    </xf>
    <xf numFmtId="0" fontId="83" fillId="0" borderId="0" xfId="0" applyNumberFormat="1" applyFont="1" applyAlignment="1">
      <alignment horizontal="center"/>
    </xf>
    <xf numFmtId="174" fontId="83" fillId="0" borderId="0" xfId="0" applyFont="1" applyAlignment="1">
      <alignment horizontal="center"/>
    </xf>
    <xf numFmtId="44" fontId="83" fillId="0" borderId="0" xfId="0" applyNumberFormat="1" applyFont="1" applyBorder="1" applyAlignment="1"/>
    <xf numFmtId="0" fontId="54" fillId="0" borderId="0" xfId="211" applyNumberFormat="1" applyFont="1" applyFill="1" applyAlignment="1" applyProtection="1">
      <alignment vertical="top" wrapText="1"/>
      <protection locked="0"/>
    </xf>
    <xf numFmtId="0" fontId="54" fillId="0" borderId="33" xfId="201" applyNumberFormat="1" applyFont="1" applyFill="1" applyBorder="1"/>
    <xf numFmtId="0" fontId="54" fillId="0" borderId="7" xfId="201" applyNumberFormat="1" applyFont="1" applyFill="1" applyBorder="1" applyAlignment="1">
      <alignment horizontal="center" wrapText="1"/>
    </xf>
    <xf numFmtId="175" fontId="0" fillId="0" borderId="0" xfId="59" applyNumberFormat="1" applyFont="1" applyAlignment="1"/>
    <xf numFmtId="0" fontId="21" fillId="0" borderId="0" xfId="201" applyNumberFormat="1" applyFont="1" applyFill="1" applyBorder="1" applyAlignment="1" applyProtection="1">
      <protection locked="0"/>
    </xf>
    <xf numFmtId="0" fontId="21" fillId="0" borderId="0" xfId="201" applyNumberFormat="1" applyFont="1" applyFill="1" applyBorder="1" applyAlignment="1" applyProtection="1">
      <alignment horizontal="center"/>
      <protection locked="0"/>
    </xf>
    <xf numFmtId="3" fontId="21" fillId="0" borderId="0" xfId="201" applyNumberFormat="1" applyFont="1" applyFill="1" applyBorder="1" applyAlignment="1"/>
    <xf numFmtId="0" fontId="21" fillId="0" borderId="0" xfId="201" applyNumberFormat="1" applyFont="1" applyFill="1" applyBorder="1" applyProtection="1">
      <protection locked="0"/>
    </xf>
    <xf numFmtId="174" fontId="34" fillId="0" borderId="0" xfId="201" applyFill="1" applyBorder="1" applyAlignment="1"/>
    <xf numFmtId="0" fontId="21" fillId="0" borderId="0" xfId="201" applyNumberFormat="1" applyFont="1" applyFill="1" applyBorder="1"/>
    <xf numFmtId="0" fontId="44" fillId="0" borderId="0" xfId="211" applyNumberFormat="1" applyFont="1" applyFill="1" applyAlignment="1">
      <alignment horizontal="center"/>
    </xf>
    <xf numFmtId="174" fontId="44" fillId="0" borderId="0" xfId="0" applyFont="1" applyAlignment="1"/>
    <xf numFmtId="43" fontId="44" fillId="0" borderId="0" xfId="59" applyFont="1" applyAlignment="1"/>
    <xf numFmtId="175" fontId="44" fillId="0" borderId="0" xfId="59" applyNumberFormat="1" applyFont="1" applyAlignment="1" applyProtection="1">
      <alignment horizontal="center"/>
      <protection locked="0"/>
    </xf>
    <xf numFmtId="0" fontId="44" fillId="0" borderId="0" xfId="211" applyNumberFormat="1" applyFont="1" applyAlignment="1" applyProtection="1">
      <protection locked="0"/>
    </xf>
    <xf numFmtId="3" fontId="44" fillId="0" borderId="0" xfId="211" applyNumberFormat="1" applyFont="1" applyAlignment="1"/>
    <xf numFmtId="3" fontId="44" fillId="0" borderId="8" xfId="211" applyNumberFormat="1" applyFont="1" applyBorder="1" applyAlignment="1">
      <alignment horizontal="center"/>
    </xf>
    <xf numFmtId="170" fontId="44" fillId="0" borderId="0" xfId="0" applyNumberFormat="1" applyFont="1" applyAlignment="1"/>
    <xf numFmtId="0" fontId="44" fillId="0" borderId="0" xfId="211" applyNumberFormat="1" applyFont="1" applyAlignment="1"/>
    <xf numFmtId="3" fontId="44" fillId="0" borderId="0" xfId="211" applyNumberFormat="1" applyFont="1" applyAlignment="1">
      <alignment horizontal="center"/>
    </xf>
    <xf numFmtId="0" fontId="44" fillId="0" borderId="8" xfId="211" applyNumberFormat="1" applyFont="1" applyBorder="1" applyAlignment="1" applyProtection="1">
      <alignment horizontal="center"/>
      <protection locked="0"/>
    </xf>
    <xf numFmtId="174" fontId="44" fillId="0" borderId="0" xfId="211" applyFont="1" applyFill="1" applyAlignment="1"/>
    <xf numFmtId="43" fontId="44" fillId="14" borderId="0" xfId="59" applyFont="1" applyFill="1" applyAlignment="1">
      <alignment horizontal="center"/>
    </xf>
    <xf numFmtId="174" fontId="44" fillId="0" borderId="0" xfId="211" applyFont="1" applyAlignment="1"/>
    <xf numFmtId="43" fontId="44" fillId="0" borderId="0" xfId="59" applyFont="1" applyFill="1" applyAlignment="1">
      <alignment horizontal="center"/>
    </xf>
    <xf numFmtId="3" fontId="44" fillId="0" borderId="0" xfId="211" applyNumberFormat="1" applyFont="1" applyFill="1" applyAlignment="1"/>
    <xf numFmtId="166" fontId="44" fillId="0" borderId="0" xfId="211" applyNumberFormat="1" applyFont="1" applyAlignment="1">
      <alignment horizontal="center"/>
    </xf>
    <xf numFmtId="164" fontId="44" fillId="0" borderId="0" xfId="211" applyNumberFormat="1" applyFont="1" applyAlignment="1">
      <alignment horizontal="left"/>
    </xf>
    <xf numFmtId="0" fontId="44" fillId="0" borderId="0" xfId="211" applyNumberFormat="1" applyFont="1" applyFill="1" applyAlignment="1"/>
    <xf numFmtId="164" fontId="44" fillId="0" borderId="0" xfId="211" applyNumberFormat="1" applyFont="1" applyFill="1" applyAlignment="1">
      <alignment horizontal="left"/>
    </xf>
    <xf numFmtId="43" fontId="44" fillId="0" borderId="0" xfId="59" applyFont="1" applyFill="1" applyAlignment="1">
      <alignment horizontal="right"/>
    </xf>
    <xf numFmtId="175" fontId="44" fillId="0" borderId="0" xfId="59" applyNumberFormat="1" applyFont="1" applyBorder="1" applyAlignment="1"/>
    <xf numFmtId="10" fontId="44" fillId="0" borderId="0" xfId="211" applyNumberFormat="1" applyFont="1" applyFill="1" applyAlignment="1">
      <alignment horizontal="left"/>
    </xf>
    <xf numFmtId="3" fontId="44" fillId="0" borderId="0" xfId="188" applyNumberFormat="1" applyFont="1" applyAlignment="1"/>
    <xf numFmtId="166" fontId="44" fillId="0" borderId="0" xfId="188" applyNumberFormat="1" applyFont="1" applyAlignment="1"/>
    <xf numFmtId="0" fontId="44" fillId="0" borderId="0" xfId="188" applyFont="1" applyAlignment="1"/>
    <xf numFmtId="164" fontId="44" fillId="0" borderId="0" xfId="211" applyNumberFormat="1" applyFont="1" applyFill="1" applyAlignment="1" applyProtection="1">
      <alignment horizontal="left"/>
      <protection locked="0"/>
    </xf>
    <xf numFmtId="43" fontId="44" fillId="0" borderId="1" xfId="59" applyFont="1" applyBorder="1" applyAlignment="1"/>
    <xf numFmtId="0" fontId="54" fillId="0" borderId="0" xfId="212" applyFont="1" applyAlignment="1">
      <alignment horizontal="center"/>
    </xf>
    <xf numFmtId="0" fontId="54" fillId="0" borderId="0" xfId="212" applyFont="1" applyAlignment="1">
      <alignment horizontal="center" wrapText="1"/>
    </xf>
    <xf numFmtId="0" fontId="54" fillId="0" borderId="0" xfId="206" applyFont="1" applyFill="1" applyBorder="1" applyAlignment="1">
      <alignment horizontal="center" wrapText="1"/>
    </xf>
    <xf numFmtId="43" fontId="54" fillId="14" borderId="0" xfId="59" applyFont="1" applyFill="1"/>
    <xf numFmtId="49" fontId="54" fillId="0" borderId="0" xfId="0" applyNumberFormat="1" applyFont="1" applyAlignment="1">
      <alignment horizontal="center"/>
    </xf>
    <xf numFmtId="0" fontId="54" fillId="0" borderId="0" xfId="192" applyFont="1" applyFill="1" applyAlignment="1">
      <alignment horizontal="center" wrapText="1"/>
    </xf>
    <xf numFmtId="2" fontId="54" fillId="0" borderId="0" xfId="0" applyNumberFormat="1" applyFont="1" applyAlignment="1">
      <alignment horizontal="left"/>
    </xf>
    <xf numFmtId="0" fontId="54" fillId="0" borderId="0" xfId="211" applyNumberFormat="1" applyFont="1" applyFill="1" applyAlignment="1" applyProtection="1">
      <alignment vertical="top"/>
      <protection locked="0"/>
    </xf>
    <xf numFmtId="174" fontId="54" fillId="0" borderId="0" xfId="211" applyFont="1" applyFill="1" applyAlignment="1">
      <alignment vertical="top" wrapText="1"/>
    </xf>
    <xf numFmtId="0" fontId="54" fillId="0" borderId="0" xfId="188" applyFont="1" applyFill="1" applyAlignment="1">
      <alignment vertical="top" wrapText="1"/>
    </xf>
    <xf numFmtId="0" fontId="54" fillId="0" borderId="0" xfId="188" applyNumberFormat="1" applyFont="1" applyAlignment="1">
      <alignment vertical="top"/>
    </xf>
    <xf numFmtId="0" fontId="54" fillId="0" borderId="0" xfId="211" applyNumberFormat="1" applyFont="1" applyAlignment="1" applyProtection="1">
      <alignment vertical="top"/>
      <protection locked="0"/>
    </xf>
    <xf numFmtId="170" fontId="54" fillId="0" borderId="0" xfId="211" applyNumberFormat="1" applyFont="1" applyFill="1" applyBorder="1" applyAlignment="1" applyProtection="1">
      <alignment vertical="top"/>
    </xf>
    <xf numFmtId="3" fontId="54" fillId="0" borderId="0" xfId="211" applyNumberFormat="1" applyFont="1" applyAlignment="1" applyProtection="1">
      <alignment vertical="top"/>
    </xf>
    <xf numFmtId="3" fontId="54" fillId="0" borderId="0" xfId="211" applyNumberFormat="1" applyFont="1" applyFill="1" applyAlignment="1" applyProtection="1">
      <alignment vertical="top"/>
    </xf>
    <xf numFmtId="174" fontId="54" fillId="0" borderId="0" xfId="0" applyFont="1" applyAlignment="1">
      <alignment vertical="top"/>
    </xf>
    <xf numFmtId="0" fontId="14" fillId="0" borderId="0" xfId="187" applyFont="1" applyBorder="1"/>
    <xf numFmtId="0" fontId="14" fillId="0" borderId="19" xfId="187" applyFont="1" applyBorder="1" applyAlignment="1">
      <alignment horizontal="center"/>
    </xf>
    <xf numFmtId="0" fontId="14" fillId="0" borderId="0" xfId="187" applyFont="1" applyBorder="1" applyAlignment="1">
      <alignment horizontal="center"/>
    </xf>
    <xf numFmtId="0" fontId="14" fillId="0" borderId="0" xfId="187" applyFont="1" applyBorder="1" applyAlignment="1"/>
    <xf numFmtId="0" fontId="98" fillId="0" borderId="0" xfId="187" applyFont="1" applyBorder="1" applyAlignment="1">
      <alignment horizontal="left"/>
    </xf>
    <xf numFmtId="1" fontId="54" fillId="0" borderId="0" xfId="0" applyNumberFormat="1" applyFont="1" applyFill="1" applyAlignment="1">
      <alignment horizontal="center"/>
    </xf>
    <xf numFmtId="49" fontId="54" fillId="0" borderId="0" xfId="0" applyNumberFormat="1" applyFont="1" applyFill="1" applyAlignment="1">
      <alignment horizontal="center"/>
    </xf>
    <xf numFmtId="0" fontId="54" fillId="0" borderId="0" xfId="212" applyFont="1" applyFill="1" applyAlignment="1">
      <alignment horizontal="center"/>
    </xf>
    <xf numFmtId="0" fontId="54" fillId="0" borderId="0" xfId="212" applyFont="1" applyFill="1" applyAlignment="1">
      <alignment horizontal="center" wrapText="1"/>
    </xf>
    <xf numFmtId="175" fontId="44" fillId="0" borderId="0" xfId="59" applyNumberFormat="1" applyFont="1" applyAlignment="1"/>
    <xf numFmtId="174" fontId="99" fillId="0" borderId="0" xfId="0" applyFont="1" applyAlignment="1"/>
    <xf numFmtId="0" fontId="108" fillId="0" borderId="0" xfId="182"/>
    <xf numFmtId="174" fontId="17" fillId="0" borderId="0" xfId="201" applyFont="1" applyAlignment="1">
      <alignment horizontal="center"/>
    </xf>
    <xf numFmtId="0" fontId="39" fillId="0" borderId="0" xfId="185" applyFont="1" applyAlignment="1">
      <alignment horizontal="center"/>
    </xf>
    <xf numFmtId="175" fontId="54" fillId="0" borderId="0" xfId="59" applyNumberFormat="1" applyFont="1" applyAlignment="1">
      <alignment horizontal="right"/>
    </xf>
    <xf numFmtId="175" fontId="54" fillId="0" borderId="8" xfId="59" applyNumberFormat="1" applyFont="1" applyBorder="1" applyAlignment="1">
      <alignment horizontal="right"/>
    </xf>
    <xf numFmtId="43" fontId="44" fillId="0" borderId="0" xfId="59" applyFont="1" applyAlignment="1">
      <alignment horizontal="right"/>
    </xf>
    <xf numFmtId="174" fontId="54" fillId="0" borderId="0" xfId="0" applyFont="1" applyFill="1" applyAlignment="1">
      <alignment horizontal="center"/>
    </xf>
    <xf numFmtId="174" fontId="21" fillId="0" borderId="0" xfId="201" applyFont="1" applyAlignment="1">
      <alignment horizontal="center"/>
    </xf>
    <xf numFmtId="174" fontId="0" fillId="0" borderId="0" xfId="0" applyFont="1" applyAlignment="1">
      <alignment horizontal="center"/>
    </xf>
    <xf numFmtId="0" fontId="21" fillId="0" borderId="0" xfId="201" applyNumberFormat="1" applyFont="1" applyFill="1" applyBorder="1" applyAlignment="1">
      <alignment horizontal="center"/>
    </xf>
    <xf numFmtId="175" fontId="54" fillId="0" borderId="11" xfId="59" applyNumberFormat="1" applyFont="1" applyFill="1" applyBorder="1" applyAlignment="1"/>
    <xf numFmtId="175" fontId="54" fillId="0" borderId="15" xfId="59" applyNumberFormat="1" applyFont="1" applyFill="1" applyBorder="1" applyAlignment="1"/>
    <xf numFmtId="186" fontId="21" fillId="0" borderId="0" xfId="59" applyNumberFormat="1" applyFont="1" applyFill="1" applyAlignment="1">
      <alignment horizontal="right"/>
    </xf>
    <xf numFmtId="43" fontId="54" fillId="0" borderId="0" xfId="59" applyFont="1" applyAlignment="1">
      <alignment horizontal="fill"/>
    </xf>
    <xf numFmtId="0" fontId="54" fillId="0" borderId="0" xfId="188" applyNumberFormat="1" applyFont="1" applyFill="1" applyAlignment="1">
      <alignment vertical="top"/>
    </xf>
    <xf numFmtId="180" fontId="54" fillId="0" borderId="8" xfId="59" applyNumberFormat="1" applyFont="1" applyFill="1" applyBorder="1" applyProtection="1">
      <protection locked="0"/>
    </xf>
    <xf numFmtId="175" fontId="54" fillId="0" borderId="8" xfId="59" applyNumberFormat="1" applyFont="1" applyFill="1" applyBorder="1" applyAlignment="1" applyProtection="1">
      <protection locked="0"/>
    </xf>
    <xf numFmtId="49" fontId="54" fillId="0" borderId="0" xfId="0" applyNumberFormat="1" applyFont="1" applyAlignment="1">
      <alignment horizontal="center" vertical="center" wrapText="1"/>
    </xf>
    <xf numFmtId="7" fontId="103" fillId="0" borderId="0" xfId="183" applyFont="1" applyFill="1" applyAlignment="1"/>
    <xf numFmtId="7" fontId="103" fillId="0" borderId="0" xfId="183" applyFont="1" applyFill="1" applyAlignment="1">
      <alignment horizontal="center"/>
    </xf>
    <xf numFmtId="7" fontId="104" fillId="0" borderId="0" xfId="183" applyFont="1" applyFill="1" applyAlignment="1">
      <alignment horizontal="center"/>
    </xf>
    <xf numFmtId="7" fontId="104" fillId="0" borderId="0" xfId="183" applyFont="1" applyFill="1"/>
    <xf numFmtId="182" fontId="105" fillId="0" borderId="0" xfId="289" applyNumberFormat="1" applyFont="1" applyFill="1" applyAlignment="1">
      <alignment horizontal="center"/>
    </xf>
    <xf numFmtId="182" fontId="104" fillId="0" borderId="0" xfId="289" applyNumberFormat="1" applyFont="1" applyFill="1" applyAlignment="1">
      <alignment horizontal="center"/>
    </xf>
    <xf numFmtId="182" fontId="104" fillId="0" borderId="0" xfId="289" applyNumberFormat="1" applyFont="1" applyFill="1"/>
    <xf numFmtId="10" fontId="104" fillId="0" borderId="0" xfId="183" applyNumberFormat="1" applyFont="1" applyFill="1"/>
    <xf numFmtId="7" fontId="102" fillId="0" borderId="0" xfId="183"/>
    <xf numFmtId="174" fontId="14" fillId="0" borderId="0" xfId="201" applyFont="1" applyFill="1" applyBorder="1" applyAlignment="1"/>
    <xf numFmtId="174" fontId="14" fillId="0" borderId="8" xfId="201" applyFont="1" applyFill="1" applyBorder="1" applyAlignment="1"/>
    <xf numFmtId="174" fontId="14" fillId="0" borderId="0" xfId="201" applyFont="1" applyFill="1" applyBorder="1" applyAlignment="1">
      <alignment horizontal="center" vertical="top"/>
    </xf>
    <xf numFmtId="3" fontId="54" fillId="0" borderId="0" xfId="211" applyNumberFormat="1" applyFont="1" applyFill="1" applyBorder="1" applyAlignment="1">
      <alignment horizontal="center"/>
    </xf>
    <xf numFmtId="3" fontId="54" fillId="0" borderId="0" xfId="211" applyNumberFormat="1" applyFont="1" applyBorder="1" applyAlignment="1">
      <alignment horizontal="center"/>
    </xf>
    <xf numFmtId="182" fontId="85" fillId="0" borderId="0" xfId="266" applyNumberFormat="1" applyFont="1" applyFill="1" applyBorder="1"/>
    <xf numFmtId="175" fontId="54" fillId="0" borderId="0" xfId="187" applyNumberFormat="1" applyFont="1" applyFill="1" applyBorder="1"/>
    <xf numFmtId="0" fontId="54" fillId="0" borderId="0" xfId="187" applyFont="1" applyFill="1" applyBorder="1" applyAlignment="1">
      <alignment horizontal="left"/>
    </xf>
    <xf numFmtId="3" fontId="54" fillId="0" borderId="0" xfId="187" applyNumberFormat="1" applyFont="1" applyFill="1" applyBorder="1"/>
    <xf numFmtId="43" fontId="54" fillId="14" borderId="26" xfId="187" applyNumberFormat="1" applyFont="1" applyFill="1" applyBorder="1"/>
    <xf numFmtId="164" fontId="54" fillId="0" borderId="0" xfId="283" applyNumberFormat="1" applyFont="1" applyFill="1" applyBorder="1"/>
    <xf numFmtId="10" fontId="54" fillId="0" borderId="34" xfId="187" applyNumberFormat="1" applyFont="1" applyFill="1" applyBorder="1"/>
    <xf numFmtId="175" fontId="106" fillId="0" borderId="0" xfId="79" applyNumberFormat="1" applyFont="1" applyFill="1" applyBorder="1"/>
    <xf numFmtId="182" fontId="54" fillId="0" borderId="0" xfId="266" applyNumberFormat="1" applyFont="1" applyFill="1" applyBorder="1"/>
    <xf numFmtId="187" fontId="54" fillId="0" borderId="0" xfId="79" applyNumberFormat="1" applyFont="1" applyFill="1" applyBorder="1"/>
    <xf numFmtId="174" fontId="94" fillId="0" borderId="19" xfId="0" applyFont="1" applyBorder="1"/>
    <xf numFmtId="3" fontId="54" fillId="0" borderId="0" xfId="188" applyNumberFormat="1" applyFont="1" applyAlignment="1">
      <alignment wrapText="1"/>
    </xf>
    <xf numFmtId="174" fontId="107" fillId="0" borderId="0" xfId="201" applyFont="1" applyFill="1" applyBorder="1" applyAlignment="1"/>
    <xf numFmtId="175" fontId="0" fillId="0" borderId="0" xfId="59" applyNumberFormat="1" applyFont="1" applyAlignment="1">
      <alignment horizontal="center"/>
    </xf>
    <xf numFmtId="174" fontId="44" fillId="0" borderId="0" xfId="211" applyFont="1" applyFill="1" applyAlignment="1">
      <alignment wrapText="1"/>
    </xf>
    <xf numFmtId="175" fontId="44" fillId="0" borderId="0" xfId="59" applyNumberFormat="1" applyFont="1" applyAlignment="1">
      <alignment horizontal="left" indent="2"/>
    </xf>
    <xf numFmtId="186" fontId="44" fillId="0" borderId="0" xfId="59" applyNumberFormat="1" applyFont="1" applyAlignment="1"/>
    <xf numFmtId="0" fontId="44" fillId="0" borderId="0" xfId="201" applyNumberFormat="1" applyFont="1" applyFill="1" applyAlignment="1">
      <alignment horizontal="right"/>
    </xf>
    <xf numFmtId="43" fontId="44" fillId="0" borderId="1" xfId="59" applyFont="1" applyBorder="1" applyAlignment="1">
      <alignment horizontal="right"/>
    </xf>
    <xf numFmtId="0" fontId="83" fillId="0" borderId="0" xfId="192" applyFont="1" applyFill="1" applyBorder="1" applyAlignment="1">
      <alignment horizontal="center" vertical="center" wrapText="1"/>
    </xf>
    <xf numFmtId="0" fontId="83" fillId="0" borderId="0" xfId="192" applyFont="1" applyFill="1" applyBorder="1" applyAlignment="1">
      <alignment horizontal="center"/>
    </xf>
    <xf numFmtId="174" fontId="84" fillId="0" borderId="0" xfId="0" applyFont="1" applyFill="1" applyBorder="1" applyAlignment="1">
      <alignment horizontal="center"/>
    </xf>
    <xf numFmtId="43" fontId="91" fillId="0" borderId="0" xfId="59" applyFont="1" applyFill="1" applyBorder="1"/>
    <xf numFmtId="176" fontId="83" fillId="0" borderId="0" xfId="93" applyNumberFormat="1" applyFont="1" applyFill="1" applyBorder="1"/>
    <xf numFmtId="0" fontId="83" fillId="0" borderId="0" xfId="192" applyFont="1" applyFill="1" applyBorder="1"/>
    <xf numFmtId="174" fontId="54" fillId="0" borderId="0" xfId="0" applyFont="1" applyFill="1" applyBorder="1" applyAlignment="1"/>
    <xf numFmtId="0" fontId="54" fillId="0" borderId="0" xfId="208" applyNumberFormat="1" applyFont="1" applyFill="1" applyBorder="1" applyAlignment="1" applyProtection="1">
      <alignment horizontal="center"/>
      <protection locked="0"/>
    </xf>
    <xf numFmtId="175" fontId="54" fillId="14" borderId="8" xfId="59" applyNumberFormat="1" applyFont="1" applyFill="1" applyBorder="1" applyAlignment="1">
      <alignment horizontal="center"/>
    </xf>
    <xf numFmtId="0" fontId="54" fillId="0" borderId="30" xfId="201" applyNumberFormat="1" applyFont="1" applyFill="1" applyBorder="1"/>
    <xf numFmtId="175" fontId="54" fillId="14" borderId="10" xfId="59" applyNumberFormat="1" applyFont="1" applyFill="1" applyBorder="1" applyAlignment="1"/>
    <xf numFmtId="174" fontId="83" fillId="0" borderId="17" xfId="201" applyFont="1" applyFill="1" applyBorder="1" applyAlignment="1"/>
    <xf numFmtId="0" fontId="54" fillId="0" borderId="9" xfId="201" applyNumberFormat="1" applyFont="1" applyFill="1" applyBorder="1" applyAlignment="1">
      <alignment horizontal="center" wrapText="1"/>
    </xf>
    <xf numFmtId="43" fontId="54" fillId="0" borderId="11" xfId="59" applyNumberFormat="1" applyFont="1" applyFill="1" applyBorder="1" applyAlignment="1"/>
    <xf numFmtId="41" fontId="54" fillId="16" borderId="0" xfId="212" applyNumberFormat="1" applyFont="1" applyFill="1"/>
    <xf numFmtId="43" fontId="44" fillId="14" borderId="0" xfId="59" applyFont="1" applyFill="1" applyAlignment="1"/>
    <xf numFmtId="14" fontId="106" fillId="17" borderId="19" xfId="187" applyNumberFormat="1" applyFont="1" applyFill="1" applyBorder="1" applyAlignment="1">
      <alignment horizontal="center"/>
    </xf>
    <xf numFmtId="0" fontId="54" fillId="17" borderId="0" xfId="187" applyFont="1" applyFill="1" applyBorder="1" applyAlignment="1">
      <alignment horizontal="center"/>
    </xf>
    <xf numFmtId="0" fontId="106" fillId="17" borderId="0" xfId="187" applyFont="1" applyFill="1" applyBorder="1" applyAlignment="1">
      <alignment horizontal="center"/>
    </xf>
    <xf numFmtId="169" fontId="44" fillId="18" borderId="0" xfId="59" applyNumberFormat="1" applyFont="1" applyFill="1" applyAlignment="1"/>
    <xf numFmtId="43" fontId="54" fillId="17" borderId="0" xfId="59" applyFont="1" applyFill="1" applyAlignment="1"/>
    <xf numFmtId="0" fontId="54" fillId="0" borderId="0" xfId="0" applyNumberFormat="1" applyFont="1" applyAlignment="1">
      <alignment horizontal="center"/>
    </xf>
    <xf numFmtId="44" fontId="54" fillId="0" borderId="0" xfId="0" applyNumberFormat="1" applyFont="1" applyBorder="1" applyAlignment="1"/>
    <xf numFmtId="44" fontId="54" fillId="0" borderId="0" xfId="0" applyNumberFormat="1" applyFont="1" applyFill="1" applyBorder="1" applyAlignment="1"/>
    <xf numFmtId="0" fontId="54" fillId="0" borderId="0" xfId="187" applyFont="1" applyFill="1" applyBorder="1" applyAlignment="1"/>
    <xf numFmtId="3" fontId="54" fillId="0" borderId="0" xfId="187" applyNumberFormat="1" applyFont="1" applyFill="1" applyBorder="1" applyAlignment="1">
      <alignment horizontal="center" wrapText="1"/>
    </xf>
    <xf numFmtId="0" fontId="54" fillId="0" borderId="0" xfId="187" applyFont="1" applyFill="1" applyBorder="1" applyAlignment="1">
      <alignment horizontal="center" wrapText="1"/>
    </xf>
    <xf numFmtId="174" fontId="84" fillId="0" borderId="0" xfId="0" applyFont="1" applyBorder="1" applyAlignment="1"/>
    <xf numFmtId="0" fontId="54" fillId="17" borderId="0" xfId="187" applyFont="1" applyFill="1" applyBorder="1" applyAlignment="1"/>
    <xf numFmtId="175" fontId="54" fillId="17" borderId="0" xfId="59" applyNumberFormat="1" applyFont="1" applyFill="1" applyBorder="1" applyAlignment="1">
      <alignment horizontal="center"/>
    </xf>
    <xf numFmtId="174" fontId="84" fillId="17" borderId="0" xfId="0" applyFont="1" applyFill="1" applyAlignment="1"/>
    <xf numFmtId="175" fontId="54" fillId="0" borderId="0" xfId="59" applyNumberFormat="1" applyFont="1" applyFill="1" applyBorder="1" applyAlignment="1">
      <alignment horizontal="center" wrapText="1"/>
    </xf>
    <xf numFmtId="175" fontId="54" fillId="17" borderId="0" xfId="59" applyNumberFormat="1" applyFont="1" applyFill="1" applyBorder="1"/>
    <xf numFmtId="0" fontId="54" fillId="17" borderId="1" xfId="187" applyFont="1" applyFill="1" applyBorder="1" applyAlignment="1"/>
    <xf numFmtId="175" fontId="54" fillId="17" borderId="1" xfId="59" applyNumberFormat="1" applyFont="1" applyFill="1" applyBorder="1"/>
    <xf numFmtId="175" fontId="54" fillId="17" borderId="1" xfId="59" applyNumberFormat="1" applyFont="1" applyFill="1" applyBorder="1" applyAlignment="1">
      <alignment horizontal="center"/>
    </xf>
    <xf numFmtId="174" fontId="84" fillId="17" borderId="1" xfId="0" applyFont="1" applyFill="1" applyBorder="1" applyAlignment="1"/>
    <xf numFmtId="175" fontId="54" fillId="0" borderId="1" xfId="59" applyNumberFormat="1" applyFont="1" applyFill="1" applyBorder="1" applyAlignment="1">
      <alignment horizontal="center" wrapText="1"/>
    </xf>
    <xf numFmtId="175" fontId="54" fillId="0" borderId="0" xfId="59" applyNumberFormat="1" applyFont="1" applyFill="1" applyBorder="1"/>
    <xf numFmtId="174" fontId="54" fillId="0" borderId="0" xfId="0" applyFont="1" applyBorder="1" applyAlignment="1"/>
    <xf numFmtId="0" fontId="54" fillId="0" borderId="0" xfId="0" applyNumberFormat="1" applyFont="1" applyAlignment="1">
      <alignment horizontal="center" vertical="top"/>
    </xf>
    <xf numFmtId="0" fontId="54" fillId="0" borderId="0" xfId="0" applyNumberFormat="1" applyFont="1" applyFill="1" applyAlignment="1">
      <alignment horizontal="center"/>
    </xf>
    <xf numFmtId="3" fontId="54" fillId="0" borderId="0" xfId="188" applyNumberFormat="1" applyFont="1" applyFill="1" applyAlignment="1">
      <alignment wrapText="1"/>
    </xf>
    <xf numFmtId="0" fontId="61" fillId="0" borderId="0" xfId="212" applyFont="1" applyFill="1" applyAlignment="1">
      <alignment horizontal="center" wrapText="1"/>
    </xf>
    <xf numFmtId="0" fontId="54" fillId="0" borderId="0" xfId="211" applyNumberFormat="1" applyFont="1" applyFill="1" applyAlignment="1" applyProtection="1">
      <alignment horizontal="center"/>
      <protection locked="0"/>
    </xf>
    <xf numFmtId="187" fontId="54" fillId="0" borderId="0" xfId="59" applyNumberFormat="1" applyFont="1" applyFill="1" applyAlignment="1"/>
    <xf numFmtId="164" fontId="54" fillId="0" borderId="0" xfId="211" applyNumberFormat="1" applyFont="1" applyFill="1" applyAlignment="1">
      <alignment horizontal="center"/>
    </xf>
    <xf numFmtId="174" fontId="54" fillId="0" borderId="30" xfId="0" applyFont="1" applyBorder="1"/>
    <xf numFmtId="174" fontId="54" fillId="0" borderId="31" xfId="0" applyFont="1" applyBorder="1"/>
    <xf numFmtId="174" fontId="54" fillId="0" borderId="33" xfId="0" applyFont="1" applyBorder="1" applyAlignment="1">
      <alignment horizontal="center"/>
    </xf>
    <xf numFmtId="174" fontId="54" fillId="0" borderId="3" xfId="0" applyFont="1" applyBorder="1"/>
    <xf numFmtId="174" fontId="54" fillId="0" borderId="15" xfId="0" applyFont="1" applyBorder="1" applyAlignment="1">
      <alignment horizontal="center"/>
    </xf>
    <xf numFmtId="174" fontId="54" fillId="17" borderId="0" xfId="0" applyFont="1" applyFill="1"/>
    <xf numFmtId="174" fontId="54" fillId="0" borderId="33" xfId="0" applyFont="1" applyBorder="1"/>
    <xf numFmtId="174" fontId="54" fillId="0" borderId="11" xfId="0" applyFont="1" applyBorder="1"/>
    <xf numFmtId="174" fontId="54" fillId="0" borderId="9" xfId="0" applyFont="1" applyBorder="1" applyAlignment="1">
      <alignment horizontal="center"/>
    </xf>
    <xf numFmtId="174" fontId="54" fillId="0" borderId="11" xfId="0" applyFont="1" applyBorder="1" applyAlignment="1">
      <alignment horizontal="center"/>
    </xf>
    <xf numFmtId="174" fontId="54" fillId="0" borderId="15" xfId="0" applyFont="1" applyBorder="1"/>
    <xf numFmtId="174" fontId="54" fillId="0" borderId="1" xfId="0" applyFont="1" applyBorder="1"/>
    <xf numFmtId="176" fontId="54" fillId="0" borderId="32" xfId="93" applyNumberFormat="1" applyFont="1" applyFill="1" applyBorder="1"/>
    <xf numFmtId="174" fontId="54" fillId="0" borderId="0" xfId="0" applyNumberFormat="1" applyFont="1" applyFill="1" applyBorder="1" applyAlignment="1" applyProtection="1"/>
    <xf numFmtId="174" fontId="54" fillId="0" borderId="0" xfId="201" applyFont="1" applyAlignment="1"/>
    <xf numFmtId="174" fontId="54" fillId="0" borderId="0" xfId="201" applyFont="1" applyAlignment="1">
      <alignment horizontal="center"/>
    </xf>
    <xf numFmtId="174" fontId="54" fillId="0" borderId="1" xfId="201" applyFont="1" applyFill="1" applyBorder="1" applyAlignment="1">
      <alignment horizontal="center"/>
    </xf>
    <xf numFmtId="174" fontId="54" fillId="0" borderId="30" xfId="201" applyFont="1" applyFill="1" applyBorder="1" applyAlignment="1">
      <alignment horizontal="center"/>
    </xf>
    <xf numFmtId="174" fontId="54" fillId="0" borderId="33" xfId="201" applyFont="1" applyFill="1" applyBorder="1" applyAlignment="1">
      <alignment horizontal="center"/>
    </xf>
    <xf numFmtId="174" fontId="54" fillId="0" borderId="33" xfId="201" applyFont="1" applyBorder="1" applyAlignment="1">
      <alignment horizontal="center"/>
    </xf>
    <xf numFmtId="174" fontId="54" fillId="0" borderId="10" xfId="201" applyFont="1" applyBorder="1" applyAlignment="1">
      <alignment horizontal="center"/>
    </xf>
    <xf numFmtId="174" fontId="54" fillId="0" borderId="11" xfId="201" applyFont="1" applyBorder="1" applyAlignment="1">
      <alignment horizontal="center"/>
    </xf>
    <xf numFmtId="43" fontId="54" fillId="17" borderId="10" xfId="59" applyFont="1" applyFill="1" applyBorder="1" applyAlignment="1">
      <alignment horizontal="center"/>
    </xf>
    <xf numFmtId="43" fontId="54" fillId="17" borderId="11" xfId="59" applyFont="1" applyFill="1" applyBorder="1" applyAlignment="1"/>
    <xf numFmtId="175" fontId="54" fillId="0" borderId="11" xfId="59" applyNumberFormat="1" applyFont="1" applyBorder="1" applyAlignment="1"/>
    <xf numFmtId="174" fontId="54" fillId="0" borderId="17" xfId="201" applyFont="1" applyFill="1" applyBorder="1" applyAlignment="1">
      <alignment horizontal="center"/>
    </xf>
    <xf numFmtId="0" fontId="54" fillId="0" borderId="0" xfId="210" applyFont="1"/>
    <xf numFmtId="0" fontId="54" fillId="0" borderId="0" xfId="0" applyNumberFormat="1" applyFont="1" applyFill="1" applyAlignment="1">
      <alignment horizontal="center" vertical="top"/>
    </xf>
    <xf numFmtId="174" fontId="61" fillId="0" borderId="19" xfId="0" applyFont="1" applyBorder="1" applyAlignment="1">
      <alignment horizontal="center"/>
    </xf>
    <xf numFmtId="0" fontId="54" fillId="17" borderId="19" xfId="0" applyNumberFormat="1" applyFont="1" applyFill="1" applyBorder="1" applyAlignment="1">
      <alignment horizontal="center"/>
    </xf>
    <xf numFmtId="0" fontId="54" fillId="17" borderId="19" xfId="0" applyNumberFormat="1" applyFont="1" applyFill="1" applyBorder="1" applyAlignment="1" applyProtection="1">
      <alignment horizontal="center"/>
      <protection locked="0"/>
    </xf>
    <xf numFmtId="174" fontId="54" fillId="17" borderId="11" xfId="0" applyFont="1" applyFill="1" applyBorder="1"/>
    <xf numFmtId="0" fontId="61" fillId="0" borderId="0" xfId="187" applyFont="1" applyFill="1" applyBorder="1" applyAlignment="1">
      <alignment horizontal="left"/>
    </xf>
    <xf numFmtId="176" fontId="54" fillId="0" borderId="25" xfId="102" applyNumberFormat="1" applyFont="1" applyFill="1" applyBorder="1" applyAlignment="1">
      <alignment horizontal="center"/>
    </xf>
    <xf numFmtId="0" fontId="54" fillId="17" borderId="19" xfId="187" applyFont="1" applyFill="1" applyBorder="1"/>
    <xf numFmtId="0" fontId="54" fillId="17" borderId="0" xfId="187" applyFont="1" applyFill="1" applyBorder="1"/>
    <xf numFmtId="175" fontId="54" fillId="17" borderId="0" xfId="79" applyNumberFormat="1" applyFont="1" applyFill="1" applyBorder="1" applyAlignment="1">
      <alignment horizontal="right"/>
    </xf>
    <xf numFmtId="175" fontId="54" fillId="17" borderId="25" xfId="79" applyNumberFormat="1" applyFont="1" applyFill="1" applyBorder="1" applyAlignment="1">
      <alignment horizontal="right"/>
    </xf>
    <xf numFmtId="175" fontId="85" fillId="0" borderId="0" xfId="187" applyNumberFormat="1" applyFont="1" applyFill="1" applyBorder="1"/>
    <xf numFmtId="175" fontId="54" fillId="17" borderId="0" xfId="79" applyNumberFormat="1" applyFont="1" applyFill="1" applyBorder="1"/>
    <xf numFmtId="43" fontId="54" fillId="17" borderId="0" xfId="59" applyFont="1" applyFill="1" applyBorder="1"/>
    <xf numFmtId="0" fontId="54" fillId="0" borderId="18" xfId="187" applyFont="1" applyFill="1" applyBorder="1"/>
    <xf numFmtId="175" fontId="61" fillId="0" borderId="35" xfId="79" applyNumberFormat="1" applyFont="1" applyFill="1" applyBorder="1"/>
    <xf numFmtId="0" fontId="54" fillId="17" borderId="24" xfId="187" applyFont="1" applyFill="1" applyBorder="1"/>
    <xf numFmtId="175" fontId="54" fillId="17" borderId="21" xfId="79" applyNumberFormat="1" applyFont="1" applyFill="1" applyBorder="1"/>
    <xf numFmtId="0" fontId="54" fillId="17" borderId="21" xfId="187" applyFont="1" applyFill="1" applyBorder="1"/>
    <xf numFmtId="175" fontId="54" fillId="17" borderId="20" xfId="79" applyNumberFormat="1" applyFont="1" applyFill="1" applyBorder="1"/>
    <xf numFmtId="0" fontId="61" fillId="17" borderId="19" xfId="187" applyFont="1" applyFill="1" applyBorder="1"/>
    <xf numFmtId="43" fontId="54" fillId="14" borderId="25" xfId="187" applyNumberFormat="1" applyFont="1" applyFill="1" applyBorder="1"/>
    <xf numFmtId="0" fontId="61" fillId="17" borderId="23" xfId="187" applyFont="1" applyFill="1" applyBorder="1"/>
    <xf numFmtId="175" fontId="54" fillId="17" borderId="8" xfId="79" applyNumberFormat="1" applyFont="1" applyFill="1" applyBorder="1"/>
    <xf numFmtId="0" fontId="54" fillId="17" borderId="8" xfId="187" applyFont="1" applyFill="1" applyBorder="1"/>
    <xf numFmtId="10" fontId="54" fillId="17" borderId="8" xfId="283" applyNumberFormat="1" applyFont="1" applyFill="1" applyBorder="1"/>
    <xf numFmtId="0" fontId="54" fillId="0" borderId="8" xfId="187" applyFont="1" applyFill="1" applyBorder="1" applyAlignment="1">
      <alignment horizontal="center" wrapText="1"/>
    </xf>
    <xf numFmtId="0" fontId="54" fillId="0" borderId="26" xfId="187" applyFont="1" applyFill="1" applyBorder="1" applyAlignment="1">
      <alignment horizontal="center" wrapText="1"/>
    </xf>
    <xf numFmtId="175" fontId="106" fillId="17" borderId="0" xfId="79" applyNumberFormat="1" applyFont="1" applyFill="1" applyBorder="1"/>
    <xf numFmtId="14" fontId="54" fillId="17" borderId="19" xfId="187" applyNumberFormat="1" applyFont="1" applyFill="1" applyBorder="1" applyAlignment="1">
      <alignment horizontal="center"/>
    </xf>
    <xf numFmtId="0" fontId="54" fillId="17" borderId="0" xfId="187" quotePrefix="1" applyFont="1" applyFill="1" applyBorder="1" applyAlignment="1">
      <alignment horizontal="center"/>
    </xf>
    <xf numFmtId="0" fontId="54" fillId="0" borderId="0" xfId="187" applyFont="1" applyAlignment="1">
      <alignment horizontal="left"/>
    </xf>
    <xf numFmtId="0" fontId="54" fillId="0" borderId="0" xfId="206" applyNumberFormat="1" applyFont="1" applyFill="1" applyAlignment="1">
      <alignment horizontal="left"/>
    </xf>
    <xf numFmtId="0" fontId="14" fillId="0" borderId="19" xfId="187" applyFont="1" applyFill="1" applyBorder="1" applyAlignment="1">
      <alignment horizontal="center"/>
    </xf>
    <xf numFmtId="49" fontId="14" fillId="0" borderId="0" xfId="187" applyNumberFormat="1" applyFont="1" applyFill="1" applyBorder="1" applyAlignment="1">
      <alignment horizontal="center"/>
    </xf>
    <xf numFmtId="0" fontId="14" fillId="0" borderId="0" xfId="187" applyFont="1" applyFill="1" applyBorder="1" applyAlignment="1"/>
    <xf numFmtId="174" fontId="0" fillId="0" borderId="0" xfId="0" applyFill="1" applyAlignment="1"/>
    <xf numFmtId="0" fontId="54" fillId="0" borderId="0" xfId="187" applyFont="1" applyBorder="1" applyAlignment="1">
      <alignment horizontal="center"/>
    </xf>
    <xf numFmtId="3" fontId="54" fillId="0" borderId="0" xfId="187" applyNumberFormat="1" applyFont="1" applyFill="1" applyBorder="1" applyAlignment="1"/>
    <xf numFmtId="174" fontId="61" fillId="0" borderId="1" xfId="201" applyFont="1" applyBorder="1" applyAlignment="1">
      <alignment horizontal="center" wrapText="1"/>
    </xf>
    <xf numFmtId="174" fontId="61" fillId="0" borderId="0" xfId="201" applyFont="1" applyFill="1" applyAlignment="1">
      <alignment horizontal="center" wrapText="1"/>
    </xf>
    <xf numFmtId="0" fontId="54" fillId="0" borderId="0" xfId="204" applyFont="1" applyBorder="1" applyAlignment="1"/>
    <xf numFmtId="0" fontId="54" fillId="0" borderId="0" xfId="204" applyFont="1" applyFill="1" applyBorder="1" applyAlignment="1">
      <alignment wrapText="1"/>
    </xf>
    <xf numFmtId="174" fontId="54" fillId="14" borderId="0" xfId="0" applyFont="1" applyFill="1" applyAlignment="1"/>
    <xf numFmtId="0" fontId="54" fillId="0" borderId="0" xfId="192" applyFont="1" applyFill="1" applyAlignment="1">
      <alignment horizontal="left" wrapText="1"/>
    </xf>
    <xf numFmtId="174" fontId="100" fillId="0" borderId="0" xfId="0" applyFont="1" applyFill="1" applyAlignment="1"/>
    <xf numFmtId="0" fontId="14" fillId="0" borderId="0" xfId="0" applyNumberFormat="1" applyFont="1" applyFill="1" applyAlignment="1">
      <alignment horizontal="center" vertical="center"/>
    </xf>
    <xf numFmtId="174" fontId="14" fillId="0" borderId="0" xfId="0" applyFont="1" applyFill="1" applyAlignment="1"/>
    <xf numFmtId="176" fontId="54" fillId="17" borderId="25" xfId="93" applyNumberFormat="1" applyFont="1" applyFill="1" applyBorder="1" applyProtection="1">
      <protection locked="0"/>
    </xf>
    <xf numFmtId="176" fontId="54" fillId="0" borderId="29" xfId="93" applyNumberFormat="1" applyFont="1" applyFill="1" applyBorder="1" applyProtection="1">
      <protection locked="0"/>
    </xf>
    <xf numFmtId="176" fontId="54" fillId="0" borderId="25" xfId="93" applyNumberFormat="1" applyFont="1" applyFill="1" applyBorder="1" applyProtection="1">
      <protection locked="0"/>
    </xf>
    <xf numFmtId="0" fontId="54" fillId="0" borderId="0" xfId="206" applyNumberFormat="1" applyFont="1" applyFill="1" applyAlignment="1">
      <alignment horizontal="center" wrapText="1"/>
    </xf>
    <xf numFmtId="174" fontId="54" fillId="0" borderId="0" xfId="201" applyFont="1" applyFill="1" applyBorder="1" applyAlignment="1">
      <alignment vertical="top"/>
    </xf>
    <xf numFmtId="174" fontId="14" fillId="0" borderId="0" xfId="201" applyFont="1" applyFill="1" applyBorder="1" applyAlignment="1">
      <alignment horizontal="left"/>
    </xf>
    <xf numFmtId="7" fontId="104" fillId="0" borderId="0" xfId="183" applyFont="1" applyFill="1" applyAlignment="1">
      <alignment horizontal="left"/>
    </xf>
    <xf numFmtId="0" fontId="54" fillId="0" borderId="0" xfId="188" applyNumberFormat="1" applyFont="1" applyFill="1" applyAlignment="1">
      <alignment vertical="top" wrapText="1"/>
    </xf>
    <xf numFmtId="174" fontId="54" fillId="0" borderId="0" xfId="0" applyFont="1" applyFill="1" applyAlignment="1">
      <alignment horizontal="left" vertical="center" wrapText="1"/>
    </xf>
    <xf numFmtId="174" fontId="54" fillId="0" borderId="0" xfId="0" applyFont="1" applyAlignment="1"/>
    <xf numFmtId="0" fontId="54" fillId="0" borderId="0" xfId="211" applyNumberFormat="1" applyFont="1" applyFill="1" applyAlignment="1">
      <alignment horizontal="center"/>
    </xf>
    <xf numFmtId="0" fontId="54" fillId="0" borderId="0" xfId="201" applyNumberFormat="1" applyFont="1" applyFill="1" applyBorder="1" applyAlignment="1" applyProtection="1">
      <alignment horizontal="center"/>
      <protection locked="0"/>
    </xf>
    <xf numFmtId="0" fontId="54" fillId="0" borderId="0" xfId="0" applyNumberFormat="1" applyFont="1" applyAlignment="1">
      <alignment horizontal="center"/>
    </xf>
    <xf numFmtId="175" fontId="54" fillId="14" borderId="0" xfId="59" applyNumberFormat="1" applyFont="1" applyFill="1"/>
    <xf numFmtId="175" fontId="54" fillId="14" borderId="0" xfId="59" applyNumberFormat="1" applyFont="1" applyFill="1" applyAlignment="1">
      <alignment horizontal="right"/>
    </xf>
    <xf numFmtId="175" fontId="54" fillId="0" borderId="3" xfId="93" applyNumberFormat="1" applyFont="1" applyBorder="1" applyAlignment="1">
      <alignment horizontal="right"/>
    </xf>
    <xf numFmtId="174" fontId="61" fillId="17" borderId="1" xfId="201" applyFont="1" applyFill="1" applyBorder="1" applyAlignment="1">
      <alignment horizontal="center" wrapText="1"/>
    </xf>
    <xf numFmtId="0" fontId="54" fillId="0" borderId="0" xfId="59" applyNumberFormat="1" applyFont="1" applyFill="1" applyBorder="1" applyAlignment="1">
      <alignment horizontal="center"/>
    </xf>
    <xf numFmtId="0" fontId="54" fillId="0" borderId="0" xfId="59" applyNumberFormat="1" applyFont="1" applyFill="1" applyBorder="1" applyAlignment="1" applyProtection="1">
      <alignment horizontal="center"/>
      <protection locked="0"/>
    </xf>
    <xf numFmtId="0" fontId="54" fillId="0" borderId="0" xfId="59" applyNumberFormat="1" applyFont="1" applyAlignment="1">
      <alignment horizontal="center"/>
    </xf>
    <xf numFmtId="176" fontId="54" fillId="17" borderId="10" xfId="93" applyNumberFormat="1" applyFont="1" applyFill="1" applyBorder="1"/>
    <xf numFmtId="174" fontId="54" fillId="0" borderId="30" xfId="0" applyFont="1" applyBorder="1" applyAlignment="1">
      <alignment horizontal="center"/>
    </xf>
    <xf numFmtId="174" fontId="54" fillId="0" borderId="10" xfId="0" applyFont="1" applyBorder="1" applyAlignment="1">
      <alignment horizontal="center"/>
    </xf>
    <xf numFmtId="174" fontId="107" fillId="0" borderId="15" xfId="201" applyFont="1" applyFill="1" applyBorder="1" applyAlignment="1">
      <alignment horizontal="center"/>
    </xf>
    <xf numFmtId="43" fontId="54" fillId="17" borderId="30" xfId="59" applyFont="1" applyFill="1" applyBorder="1"/>
    <xf numFmtId="43" fontId="54" fillId="0" borderId="33" xfId="59" applyFont="1" applyBorder="1"/>
    <xf numFmtId="43" fontId="54" fillId="0" borderId="12" xfId="59" applyFont="1" applyBorder="1"/>
    <xf numFmtId="43" fontId="54" fillId="17" borderId="31" xfId="59" applyFont="1" applyFill="1" applyBorder="1"/>
    <xf numFmtId="43" fontId="54" fillId="0" borderId="11" xfId="59" applyFont="1" applyBorder="1" applyAlignment="1">
      <alignment horizontal="center"/>
    </xf>
    <xf numFmtId="43" fontId="54" fillId="17" borderId="33" xfId="59" applyFont="1" applyFill="1" applyBorder="1" applyAlignment="1">
      <alignment horizontal="center"/>
    </xf>
    <xf numFmtId="43" fontId="54" fillId="17" borderId="10" xfId="59" applyFont="1" applyFill="1" applyBorder="1"/>
    <xf numFmtId="43" fontId="54" fillId="0" borderId="11" xfId="59" applyFont="1" applyBorder="1"/>
    <xf numFmtId="43" fontId="54" fillId="17" borderId="12" xfId="59" applyFont="1" applyFill="1" applyBorder="1"/>
    <xf numFmtId="43" fontId="54" fillId="17" borderId="11" xfId="59" applyFont="1" applyFill="1" applyBorder="1"/>
    <xf numFmtId="176" fontId="54" fillId="0" borderId="17" xfId="93" applyNumberFormat="1" applyFont="1" applyFill="1" applyBorder="1"/>
    <xf numFmtId="10" fontId="54" fillId="0" borderId="15" xfId="266" applyNumberFormat="1" applyFont="1" applyBorder="1"/>
    <xf numFmtId="43" fontId="54" fillId="0" borderId="0" xfId="59" applyFont="1"/>
    <xf numFmtId="43" fontId="54" fillId="17" borderId="0" xfId="59" applyFont="1" applyFill="1"/>
    <xf numFmtId="0" fontId="61" fillId="0" borderId="0" xfId="59" applyNumberFormat="1" applyFont="1" applyFill="1" applyBorder="1" applyAlignment="1">
      <alignment horizontal="left"/>
    </xf>
    <xf numFmtId="0" fontId="54" fillId="0" borderId="0" xfId="59" applyNumberFormat="1" applyFont="1" applyFill="1" applyAlignment="1">
      <alignment horizontal="center"/>
    </xf>
    <xf numFmtId="0" fontId="54" fillId="0" borderId="0" xfId="59" applyNumberFormat="1" applyFont="1" applyFill="1" applyAlignment="1">
      <alignment horizontal="center" vertical="top"/>
    </xf>
    <xf numFmtId="3" fontId="54" fillId="0" borderId="0" xfId="188" applyNumberFormat="1" applyFont="1" applyAlignment="1">
      <alignment horizontal="center" wrapText="1"/>
    </xf>
    <xf numFmtId="174" fontId="54" fillId="0" borderId="0" xfId="0" applyFont="1" applyFill="1" applyAlignment="1">
      <alignment vertical="center" wrapText="1"/>
    </xf>
    <xf numFmtId="174" fontId="54" fillId="0" borderId="0" xfId="0" applyFont="1" applyFill="1" applyAlignment="1">
      <alignment horizontal="left" vertical="center"/>
    </xf>
    <xf numFmtId="0" fontId="54" fillId="0" borderId="0" xfId="0" applyNumberFormat="1" applyFont="1" applyFill="1" applyBorder="1" applyAlignment="1">
      <alignment vertical="top"/>
    </xf>
    <xf numFmtId="174" fontId="54" fillId="0" borderId="0" xfId="0" applyFont="1" applyAlignment="1">
      <alignment horizontal="center" wrapText="1"/>
    </xf>
    <xf numFmtId="174" fontId="61" fillId="0" borderId="0" xfId="0" applyFont="1" applyAlignment="1"/>
    <xf numFmtId="174" fontId="61" fillId="0" borderId="0" xfId="211" applyFont="1" applyBorder="1" applyAlignment="1">
      <alignment horizontal="center" wrapText="1"/>
    </xf>
    <xf numFmtId="0" fontId="61" fillId="0" borderId="0" xfId="211" applyNumberFormat="1" applyFont="1" applyBorder="1" applyAlignment="1" applyProtection="1">
      <alignment horizontal="center" wrapText="1"/>
      <protection locked="0"/>
    </xf>
    <xf numFmtId="0" fontId="61" fillId="0" borderId="0" xfId="188" applyNumberFormat="1" applyFont="1" applyBorder="1" applyAlignment="1">
      <alignment horizontal="center" vertical="center" wrapText="1"/>
    </xf>
    <xf numFmtId="0" fontId="61" fillId="0" borderId="0" xfId="211" applyNumberFormat="1" applyFont="1" applyAlignment="1">
      <alignment horizontal="center" wrapText="1"/>
    </xf>
    <xf numFmtId="10" fontId="54" fillId="0" borderId="0" xfId="266" applyNumberFormat="1" applyFont="1" applyFill="1" applyAlignment="1"/>
    <xf numFmtId="174" fontId="54" fillId="19" borderId="0" xfId="0" applyFont="1" applyFill="1" applyAlignment="1">
      <alignment vertical="top" wrapText="1"/>
    </xf>
    <xf numFmtId="174" fontId="54" fillId="0" borderId="0" xfId="201" applyFont="1" applyFill="1" applyBorder="1" applyAlignment="1">
      <alignment horizontal="left"/>
    </xf>
    <xf numFmtId="174" fontId="54" fillId="0" borderId="0" xfId="0" applyFont="1" applyAlignment="1"/>
    <xf numFmtId="0" fontId="54" fillId="0" borderId="0" xfId="211" applyNumberFormat="1" applyFont="1" applyFill="1" applyAlignment="1">
      <alignment horizontal="center"/>
    </xf>
    <xf numFmtId="0" fontId="54" fillId="0" borderId="0" xfId="201" applyNumberFormat="1" applyFont="1" applyFill="1" applyBorder="1" applyAlignment="1" applyProtection="1">
      <alignment horizontal="center"/>
      <protection locked="0"/>
    </xf>
    <xf numFmtId="174" fontId="54" fillId="0" borderId="0" xfId="211" applyFont="1" applyAlignment="1">
      <alignment horizontal="center"/>
    </xf>
    <xf numFmtId="174" fontId="54" fillId="0" borderId="0" xfId="0" applyFont="1" applyAlignment="1"/>
    <xf numFmtId="174" fontId="54" fillId="0" borderId="0" xfId="0" applyFont="1" applyAlignment="1"/>
    <xf numFmtId="0" fontId="54" fillId="0" borderId="0" xfId="201" applyNumberFormat="1" applyFont="1" applyFill="1" applyBorder="1" applyAlignment="1" applyProtection="1">
      <alignment horizontal="center"/>
      <protection locked="0"/>
    </xf>
    <xf numFmtId="49" fontId="54" fillId="0" borderId="0" xfId="211" applyNumberFormat="1" applyFont="1" applyAlignment="1" applyProtection="1">
      <protection locked="0"/>
    </xf>
    <xf numFmtId="174" fontId="0" fillId="0" borderId="0" xfId="0" applyFill="1" applyBorder="1" applyAlignment="1"/>
    <xf numFmtId="3" fontId="54" fillId="0" borderId="8" xfId="188" applyNumberFormat="1" applyFont="1" applyFill="1" applyBorder="1" applyAlignment="1"/>
    <xf numFmtId="3" fontId="54" fillId="0" borderId="8" xfId="211" applyNumberFormat="1" applyFont="1" applyFill="1" applyBorder="1" applyAlignment="1">
      <alignment horizontal="center"/>
    </xf>
    <xf numFmtId="3" fontId="61" fillId="0" borderId="0" xfId="201" applyNumberFormat="1" applyFont="1" applyFill="1" applyBorder="1" applyAlignment="1">
      <alignment horizontal="center" wrapText="1"/>
    </xf>
    <xf numFmtId="174" fontId="61" fillId="0" borderId="22" xfId="201" applyFont="1" applyFill="1" applyBorder="1" applyAlignment="1">
      <alignment horizontal="center" wrapText="1"/>
    </xf>
    <xf numFmtId="174" fontId="61" fillId="0" borderId="6" xfId="201" applyFont="1" applyFill="1" applyBorder="1" applyAlignment="1"/>
    <xf numFmtId="174" fontId="61" fillId="0" borderId="6" xfId="201" applyFont="1" applyFill="1" applyBorder="1" applyAlignment="1">
      <alignment horizontal="center" wrapText="1"/>
    </xf>
    <xf numFmtId="174" fontId="54" fillId="17" borderId="0" xfId="201" applyFont="1" applyFill="1" applyBorder="1" applyAlignment="1"/>
    <xf numFmtId="174" fontId="61" fillId="0" borderId="24" xfId="201" applyFont="1" applyFill="1" applyBorder="1" applyAlignment="1">
      <alignment horizontal="center" wrapText="1"/>
    </xf>
    <xf numFmtId="174" fontId="61" fillId="0" borderId="21" xfId="201" applyFont="1" applyFill="1" applyBorder="1" applyAlignment="1"/>
    <xf numFmtId="0" fontId="61" fillId="0" borderId="21" xfId="201" applyNumberFormat="1" applyFont="1" applyFill="1" applyBorder="1" applyAlignment="1">
      <alignment horizontal="center" wrapText="1"/>
    </xf>
    <xf numFmtId="174" fontId="61" fillId="0" borderId="21" xfId="201" applyFont="1" applyFill="1" applyBorder="1" applyAlignment="1">
      <alignment horizontal="center" wrapText="1"/>
    </xf>
    <xf numFmtId="3" fontId="61" fillId="0" borderId="21" xfId="201" applyNumberFormat="1" applyFont="1" applyFill="1" applyBorder="1" applyAlignment="1">
      <alignment horizontal="center" wrapText="1"/>
    </xf>
    <xf numFmtId="3" fontId="61" fillId="0" borderId="20" xfId="201" applyNumberFormat="1" applyFont="1" applyFill="1" applyBorder="1" applyAlignment="1">
      <alignment horizontal="center" wrapText="1"/>
    </xf>
    <xf numFmtId="174" fontId="54" fillId="0" borderId="19" xfId="201" applyFont="1" applyFill="1" applyBorder="1" applyAlignment="1">
      <alignment horizontal="center"/>
    </xf>
    <xf numFmtId="174" fontId="54" fillId="0" borderId="23" xfId="201" applyFont="1" applyFill="1" applyBorder="1" applyAlignment="1">
      <alignment horizontal="center"/>
    </xf>
    <xf numFmtId="174" fontId="54" fillId="17" borderId="8" xfId="201" applyFont="1" applyFill="1" applyBorder="1" applyAlignment="1"/>
    <xf numFmtId="3" fontId="54" fillId="0" borderId="0" xfId="211" quotePrefix="1" applyNumberFormat="1" applyFont="1" applyFill="1" applyAlignment="1">
      <alignment horizontal="left"/>
    </xf>
    <xf numFmtId="0" fontId="54" fillId="0" borderId="0" xfId="201" applyNumberFormat="1" applyFont="1" applyFill="1" applyBorder="1" applyAlignment="1">
      <alignment horizontal="center" wrapText="1"/>
    </xf>
    <xf numFmtId="174" fontId="54" fillId="0" borderId="0" xfId="201" applyFont="1" applyFill="1" applyBorder="1" applyAlignment="1">
      <alignment horizontal="center" wrapText="1"/>
    </xf>
    <xf numFmtId="0" fontId="54" fillId="0" borderId="0" xfId="201" applyNumberFormat="1" applyFont="1" applyFill="1" applyBorder="1" applyAlignment="1">
      <alignment horizontal="left" wrapText="1"/>
    </xf>
    <xf numFmtId="43" fontId="54" fillId="0" borderId="0" xfId="59" applyFont="1" applyBorder="1" applyAlignment="1"/>
    <xf numFmtId="174" fontId="54" fillId="0" borderId="0" xfId="0" applyFont="1" applyFill="1" applyBorder="1" applyAlignment="1">
      <alignment horizontal="left"/>
    </xf>
    <xf numFmtId="43" fontId="54" fillId="17" borderId="0" xfId="59" applyFont="1" applyFill="1" applyBorder="1" applyAlignment="1"/>
    <xf numFmtId="174" fontId="54" fillId="0" borderId="24" xfId="201" applyFont="1" applyFill="1" applyBorder="1" applyAlignment="1">
      <alignment horizontal="center"/>
    </xf>
    <xf numFmtId="174" fontId="54" fillId="0" borderId="21" xfId="201" applyFont="1" applyFill="1" applyBorder="1" applyAlignment="1"/>
    <xf numFmtId="175" fontId="54" fillId="0" borderId="21" xfId="59" applyNumberFormat="1" applyFont="1" applyFill="1" applyBorder="1" applyAlignment="1"/>
    <xf numFmtId="43" fontId="54" fillId="0" borderId="21" xfId="59" applyFont="1" applyFill="1" applyBorder="1" applyAlignment="1"/>
    <xf numFmtId="43" fontId="54" fillId="17" borderId="21" xfId="59" applyFont="1" applyFill="1" applyBorder="1" applyAlignment="1"/>
    <xf numFmtId="43" fontId="54" fillId="0" borderId="8" xfId="59" applyFont="1" applyFill="1" applyBorder="1" applyAlignment="1"/>
    <xf numFmtId="43" fontId="54" fillId="17" borderId="8" xfId="59" applyFont="1" applyFill="1" applyBorder="1" applyAlignment="1"/>
    <xf numFmtId="43" fontId="54" fillId="14" borderId="0" xfId="59" applyFont="1" applyFill="1" applyBorder="1" applyAlignment="1"/>
    <xf numFmtId="3" fontId="54" fillId="0" borderId="0" xfId="201" applyNumberFormat="1" applyFont="1" applyFill="1" applyBorder="1" applyAlignment="1">
      <alignment horizontal="center" wrapText="1"/>
    </xf>
    <xf numFmtId="174" fontId="83" fillId="0" borderId="0" xfId="201" applyFont="1" applyFill="1" applyBorder="1" applyAlignment="1"/>
    <xf numFmtId="0" fontId="54" fillId="0" borderId="1" xfId="201" applyNumberFormat="1" applyFont="1" applyFill="1" applyBorder="1"/>
    <xf numFmtId="0" fontId="54" fillId="0" borderId="1" xfId="201" applyNumberFormat="1" applyFont="1" applyFill="1" applyBorder="1" applyAlignment="1">
      <alignment horizontal="center"/>
    </xf>
    <xf numFmtId="0" fontId="54" fillId="0" borderId="37" xfId="201" applyNumberFormat="1" applyFont="1" applyFill="1" applyBorder="1"/>
    <xf numFmtId="0" fontId="54" fillId="0" borderId="19" xfId="201" applyNumberFormat="1" applyFont="1" applyFill="1" applyBorder="1"/>
    <xf numFmtId="174" fontId="54" fillId="0" borderId="23" xfId="201" applyFont="1" applyFill="1" applyBorder="1" applyAlignment="1"/>
    <xf numFmtId="0" fontId="54" fillId="0" borderId="25" xfId="201" applyNumberFormat="1" applyFont="1" applyFill="1" applyBorder="1"/>
    <xf numFmtId="174" fontId="54" fillId="0" borderId="19" xfId="209" applyFont="1" applyFill="1" applyBorder="1" applyAlignment="1"/>
    <xf numFmtId="43" fontId="54" fillId="0" borderId="25" xfId="59" applyFont="1" applyFill="1" applyBorder="1" applyAlignment="1"/>
    <xf numFmtId="174" fontId="83" fillId="0" borderId="8" xfId="201" applyFont="1" applyFill="1" applyBorder="1" applyAlignment="1"/>
    <xf numFmtId="174" fontId="83" fillId="0" borderId="26" xfId="201" applyFont="1" applyFill="1" applyBorder="1" applyAlignment="1"/>
    <xf numFmtId="0" fontId="54" fillId="0" borderId="29" xfId="201" applyNumberFormat="1" applyFont="1" applyFill="1" applyBorder="1" applyAlignment="1">
      <alignment horizontal="center"/>
    </xf>
    <xf numFmtId="174" fontId="61" fillId="0" borderId="36" xfId="201" applyFont="1" applyFill="1" applyBorder="1" applyAlignment="1">
      <alignment horizontal="center" wrapText="1"/>
    </xf>
    <xf numFmtId="175" fontId="54" fillId="0" borderId="25" xfId="59" applyNumberFormat="1" applyFont="1" applyFill="1" applyBorder="1" applyAlignment="1"/>
    <xf numFmtId="175" fontId="54" fillId="0" borderId="0" xfId="0" applyNumberFormat="1" applyFont="1" applyFill="1" applyBorder="1" applyAlignment="1"/>
    <xf numFmtId="174" fontId="54" fillId="0" borderId="21" xfId="0" applyFont="1" applyBorder="1" applyAlignment="1"/>
    <xf numFmtId="175" fontId="54" fillId="0" borderId="21" xfId="59" applyNumberFormat="1" applyFont="1" applyBorder="1" applyAlignment="1"/>
    <xf numFmtId="175" fontId="54" fillId="0" borderId="20" xfId="59" applyNumberFormat="1" applyFont="1" applyBorder="1" applyAlignment="1"/>
    <xf numFmtId="175" fontId="54" fillId="0" borderId="25" xfId="59" applyNumberFormat="1" applyFont="1" applyBorder="1" applyAlignment="1"/>
    <xf numFmtId="175" fontId="54" fillId="0" borderId="26" xfId="59" applyNumberFormat="1" applyFont="1" applyBorder="1" applyAlignment="1"/>
    <xf numFmtId="175" fontId="54" fillId="17" borderId="21" xfId="59" applyNumberFormat="1" applyFont="1" applyFill="1" applyBorder="1" applyAlignment="1"/>
    <xf numFmtId="175" fontId="86" fillId="0" borderId="0" xfId="59" applyNumberFormat="1" applyFont="1" applyFill="1" applyBorder="1"/>
    <xf numFmtId="43" fontId="54" fillId="0" borderId="0" xfId="59" applyNumberFormat="1" applyFont="1" applyFill="1" applyBorder="1" applyAlignment="1"/>
    <xf numFmtId="280" fontId="88" fillId="0" borderId="0" xfId="59" applyNumberFormat="1" applyFont="1" applyFill="1" applyBorder="1" applyAlignment="1"/>
    <xf numFmtId="187" fontId="61" fillId="0" borderId="0" xfId="59" applyNumberFormat="1" applyFont="1" applyFill="1" applyBorder="1" applyAlignment="1"/>
    <xf numFmtId="279" fontId="61" fillId="0" borderId="0" xfId="59" applyNumberFormat="1" applyFont="1" applyFill="1" applyBorder="1" applyAlignment="1"/>
    <xf numFmtId="10" fontId="54" fillId="17" borderId="34" xfId="266" applyNumberFormat="1" applyFont="1" applyFill="1" applyBorder="1"/>
    <xf numFmtId="175" fontId="54" fillId="0" borderId="0" xfId="79" applyNumberFormat="1" applyFont="1" applyFill="1"/>
    <xf numFmtId="0" fontId="54" fillId="0" borderId="0" xfId="211" quotePrefix="1" applyNumberFormat="1" applyFont="1" applyFill="1" applyProtection="1">
      <protection locked="0"/>
    </xf>
    <xf numFmtId="174" fontId="54" fillId="0" borderId="0" xfId="0" applyFont="1" applyAlignment="1"/>
    <xf numFmtId="174" fontId="54" fillId="0" borderId="0" xfId="201" applyFont="1" applyFill="1" applyBorder="1" applyAlignment="1"/>
    <xf numFmtId="175" fontId="54" fillId="0" borderId="0" xfId="59" applyNumberFormat="1" applyFont="1" applyFill="1" applyBorder="1" applyAlignment="1"/>
    <xf numFmtId="174" fontId="54" fillId="0" borderId="0" xfId="201" applyFont="1" applyFill="1" applyBorder="1" applyAlignment="1">
      <alignment horizontal="center"/>
    </xf>
    <xf numFmtId="0" fontId="54" fillId="0" borderId="0" xfId="211" applyNumberFormat="1" applyFont="1" applyFill="1" applyProtection="1">
      <protection locked="0"/>
    </xf>
    <xf numFmtId="0" fontId="54" fillId="0" borderId="0" xfId="187" applyFont="1" applyFill="1"/>
    <xf numFmtId="0" fontId="54" fillId="0" borderId="0" xfId="187" applyFont="1" applyFill="1" applyBorder="1"/>
    <xf numFmtId="0" fontId="54" fillId="0" borderId="0" xfId="187" applyFont="1" applyFill="1" applyAlignment="1">
      <alignment horizontal="left"/>
    </xf>
    <xf numFmtId="0" fontId="54" fillId="0" borderId="0" xfId="187" applyFont="1"/>
    <xf numFmtId="0" fontId="54" fillId="0" borderId="0" xfId="187" applyFont="1" applyFill="1" applyAlignment="1">
      <alignment horizontal="center" wrapText="1"/>
    </xf>
    <xf numFmtId="175" fontId="54" fillId="0" borderId="0" xfId="59" applyNumberFormat="1" applyFont="1" applyFill="1"/>
    <xf numFmtId="0" fontId="110" fillId="0" borderId="0" xfId="187" applyFont="1" applyFill="1"/>
    <xf numFmtId="0" fontId="54" fillId="0" borderId="0" xfId="187" applyFont="1" applyFill="1" applyAlignment="1">
      <alignment horizontal="right"/>
    </xf>
    <xf numFmtId="174" fontId="54" fillId="0" borderId="0" xfId="0" applyFont="1" applyAlignment="1"/>
    <xf numFmtId="178" fontId="104" fillId="0" borderId="0" xfId="59" applyNumberFormat="1" applyFont="1" applyFill="1" applyAlignment="1">
      <alignment horizontal="left"/>
    </xf>
    <xf numFmtId="178" fontId="103" fillId="0" borderId="0" xfId="59" applyNumberFormat="1" applyFont="1" applyFill="1" applyAlignment="1">
      <alignment horizontal="left"/>
    </xf>
    <xf numFmtId="43" fontId="54" fillId="0" borderId="0" xfId="59" applyFont="1" applyFill="1" applyBorder="1"/>
    <xf numFmtId="174" fontId="54" fillId="0" borderId="0" xfId="0" applyFont="1" applyBorder="1" applyAlignment="1">
      <alignment horizontal="center"/>
    </xf>
    <xf numFmtId="174" fontId="54" fillId="0" borderId="1" xfId="0" applyFont="1" applyBorder="1" applyAlignment="1"/>
    <xf numFmtId="174" fontId="54" fillId="0" borderId="32" xfId="0" applyFont="1" applyBorder="1" applyAlignment="1"/>
    <xf numFmtId="43" fontId="44" fillId="0" borderId="8" xfId="59" applyFont="1" applyBorder="1" applyAlignment="1"/>
    <xf numFmtId="43" fontId="54" fillId="14" borderId="0" xfId="59" applyFont="1" applyFill="1" applyBorder="1" applyAlignment="1">
      <alignment horizontal="right"/>
    </xf>
    <xf numFmtId="0" fontId="54" fillId="0" borderId="0" xfId="187" applyFont="1" applyFill="1" applyBorder="1" applyAlignment="1">
      <alignment horizontal="left"/>
    </xf>
    <xf numFmtId="175" fontId="54" fillId="17" borderId="25" xfId="79" applyNumberFormat="1" applyFont="1" applyFill="1" applyBorder="1"/>
    <xf numFmtId="43" fontId="54" fillId="17" borderId="25" xfId="59" applyFont="1" applyFill="1" applyBorder="1"/>
    <xf numFmtId="175" fontId="54" fillId="17" borderId="0" xfId="77" applyNumberFormat="1" applyFont="1" applyFill="1" applyBorder="1"/>
    <xf numFmtId="43" fontId="54" fillId="17" borderId="0" xfId="79" applyNumberFormat="1" applyFont="1" applyFill="1" applyBorder="1" applyAlignment="1">
      <alignment horizontal="right"/>
    </xf>
    <xf numFmtId="175" fontId="54" fillId="0" borderId="14" xfId="59" applyNumberFormat="1" applyFont="1" applyBorder="1"/>
    <xf numFmtId="175" fontId="54" fillId="17" borderId="0" xfId="59" applyNumberFormat="1" applyFont="1" applyFill="1" applyAlignment="1"/>
    <xf numFmtId="0" fontId="61" fillId="0" borderId="0" xfId="212" applyFont="1" applyAlignment="1">
      <alignment horizontal="center"/>
    </xf>
    <xf numFmtId="0" fontId="54" fillId="0" borderId="0" xfId="0" applyNumberFormat="1" applyFont="1" applyAlignment="1">
      <alignment horizontal="center"/>
    </xf>
    <xf numFmtId="174" fontId="54" fillId="0" borderId="0" xfId="0" applyFont="1" applyFill="1" applyBorder="1" applyAlignment="1">
      <alignment horizontal="center"/>
    </xf>
    <xf numFmtId="174" fontId="54" fillId="0" borderId="17" xfId="0" applyFont="1" applyBorder="1" applyAlignment="1"/>
    <xf numFmtId="182" fontId="54" fillId="0" borderId="0" xfId="266" applyNumberFormat="1" applyFont="1" applyFill="1" applyAlignment="1" applyProtection="1">
      <alignment horizontal="center"/>
      <protection locked="0"/>
    </xf>
    <xf numFmtId="175" fontId="54" fillId="17" borderId="0" xfId="59" applyNumberFormat="1" applyFont="1" applyFill="1" applyBorder="1" applyProtection="1">
      <protection locked="0"/>
    </xf>
    <xf numFmtId="0" fontId="61" fillId="0" borderId="0" xfId="212" applyFont="1" applyAlignment="1">
      <alignment horizontal="left"/>
    </xf>
    <xf numFmtId="0" fontId="61" fillId="0" borderId="0" xfId="212" applyFont="1" applyFill="1" applyBorder="1" applyAlignment="1">
      <alignment horizontal="center"/>
    </xf>
    <xf numFmtId="174" fontId="61" fillId="0" borderId="0" xfId="0" applyFont="1" applyFill="1" applyBorder="1" applyAlignment="1">
      <alignment horizontal="center"/>
    </xf>
    <xf numFmtId="0" fontId="61" fillId="0" borderId="0" xfId="212" applyFont="1" applyFill="1" applyBorder="1" applyAlignment="1">
      <alignment horizontal="center" wrapText="1"/>
    </xf>
    <xf numFmtId="0" fontId="54" fillId="0" borderId="0" xfId="212" applyFont="1" applyFill="1" applyBorder="1" applyAlignment="1">
      <alignment horizontal="center" wrapText="1"/>
    </xf>
    <xf numFmtId="3" fontId="54" fillId="0" borderId="0" xfId="188" applyNumberFormat="1" applyFont="1" applyFill="1" applyBorder="1" applyAlignment="1">
      <alignment wrapText="1"/>
    </xf>
    <xf numFmtId="41" fontId="54" fillId="0" borderId="0" xfId="212" applyNumberFormat="1" applyFont="1" applyFill="1" applyBorder="1"/>
    <xf numFmtId="43" fontId="54" fillId="0" borderId="0" xfId="59" applyFont="1" applyFill="1" applyAlignment="1" applyProtection="1">
      <alignment vertical="top"/>
      <protection locked="0"/>
    </xf>
    <xf numFmtId="0" fontId="54" fillId="0" borderId="0" xfId="211" applyNumberFormat="1" applyFont="1" applyAlignment="1" applyProtection="1">
      <alignment horizontal="center" wrapText="1"/>
      <protection locked="0"/>
    </xf>
    <xf numFmtId="175" fontId="54" fillId="0" borderId="0" xfId="59" applyNumberFormat="1" applyFont="1" applyAlignment="1">
      <alignment horizontal="center"/>
    </xf>
    <xf numFmtId="0" fontId="54" fillId="0" borderId="0" xfId="211" applyNumberFormat="1" applyFont="1" applyFill="1" applyAlignment="1">
      <alignment horizontal="center"/>
    </xf>
    <xf numFmtId="0" fontId="54" fillId="0" borderId="0" xfId="201" applyNumberFormat="1" applyFont="1" applyFill="1" applyBorder="1" applyAlignment="1" applyProtection="1">
      <alignment horizontal="center"/>
      <protection locked="0"/>
    </xf>
    <xf numFmtId="0" fontId="54" fillId="0" borderId="0" xfId="0" applyNumberFormat="1" applyFont="1" applyAlignment="1">
      <alignment horizontal="center"/>
    </xf>
    <xf numFmtId="10" fontId="54" fillId="0" borderId="0" xfId="266" applyNumberFormat="1" applyFont="1" applyFill="1" applyAlignment="1">
      <alignment horizontal="center"/>
    </xf>
    <xf numFmtId="3" fontId="54" fillId="0" borderId="0" xfId="188" applyNumberFormat="1" applyFont="1" applyFill="1" applyAlignment="1">
      <alignment horizontal="center" wrapText="1"/>
    </xf>
    <xf numFmtId="174" fontId="0" fillId="0" borderId="0" xfId="201" applyFont="1" applyFill="1" applyBorder="1" applyAlignment="1"/>
    <xf numFmtId="174" fontId="0" fillId="0" borderId="0" xfId="0" applyAlignment="1">
      <alignment horizontal="right"/>
    </xf>
    <xf numFmtId="0" fontId="54" fillId="0" borderId="0" xfId="187" applyFont="1" applyAlignment="1">
      <alignment horizontal="right"/>
    </xf>
    <xf numFmtId="0" fontId="54" fillId="0" borderId="0" xfId="201" applyNumberFormat="1" applyFont="1" applyFill="1" applyBorder="1" applyAlignment="1" applyProtection="1">
      <alignment horizontal="right"/>
      <protection locked="0"/>
    </xf>
    <xf numFmtId="2" fontId="104" fillId="0" borderId="0" xfId="0" applyNumberFormat="1" applyFont="1" applyAlignment="1">
      <alignment horizontal="center"/>
    </xf>
    <xf numFmtId="174" fontId="104" fillId="0" borderId="0" xfId="0" applyFont="1" applyAlignment="1"/>
    <xf numFmtId="7" fontId="104" fillId="0" borderId="0" xfId="183" applyFont="1"/>
    <xf numFmtId="174" fontId="104" fillId="0" borderId="0" xfId="0" applyFont="1" applyAlignment="1">
      <alignment horizontal="left"/>
    </xf>
    <xf numFmtId="10" fontId="104" fillId="0" borderId="0" xfId="266" applyNumberFormat="1" applyFont="1" applyFill="1" applyAlignment="1">
      <alignment horizontal="center"/>
    </xf>
    <xf numFmtId="174" fontId="54" fillId="0" borderId="30" xfId="0" applyFont="1" applyBorder="1" applyAlignment="1">
      <alignment horizontal="center"/>
    </xf>
    <xf numFmtId="174" fontId="54" fillId="0" borderId="0" xfId="0" applyFont="1" applyAlignment="1">
      <alignment horizontal="center"/>
    </xf>
    <xf numFmtId="174" fontId="61" fillId="15" borderId="24" xfId="0" applyFont="1" applyFill="1" applyBorder="1" applyAlignment="1" applyProtection="1">
      <alignment horizontal="center"/>
      <protection locked="0"/>
    </xf>
    <xf numFmtId="174" fontId="61" fillId="15" borderId="21" xfId="0" applyFont="1" applyFill="1" applyBorder="1" applyAlignment="1" applyProtection="1">
      <alignment horizontal="center"/>
      <protection locked="0"/>
    </xf>
    <xf numFmtId="174" fontId="61" fillId="15" borderId="20" xfId="0" applyFont="1" applyFill="1" applyBorder="1" applyAlignment="1" applyProtection="1">
      <alignment horizontal="center"/>
      <protection locked="0"/>
    </xf>
    <xf numFmtId="282" fontId="54" fillId="0" borderId="0" xfId="59" applyNumberFormat="1" applyFont="1" applyFill="1" applyBorder="1" applyAlignment="1" applyProtection="1"/>
    <xf numFmtId="175" fontId="54" fillId="0" borderId="0" xfId="59" applyNumberFormat="1" applyFont="1"/>
    <xf numFmtId="186" fontId="54" fillId="0" borderId="0" xfId="59" applyNumberFormat="1" applyFont="1" applyFill="1" applyAlignment="1" applyProtection="1">
      <alignment horizontal="center"/>
      <protection locked="0"/>
    </xf>
    <xf numFmtId="43" fontId="54" fillId="17" borderId="14" xfId="59" applyFont="1" applyFill="1" applyBorder="1"/>
    <xf numFmtId="0" fontId="54" fillId="0" borderId="0" xfId="184" applyFont="1" applyFill="1" applyAlignment="1"/>
    <xf numFmtId="0" fontId="54" fillId="0" borderId="0" xfId="184" applyFont="1"/>
    <xf numFmtId="0" fontId="61" fillId="0" borderId="0" xfId="184" applyFont="1" applyFill="1" applyAlignment="1"/>
    <xf numFmtId="0" fontId="54" fillId="0" borderId="0" xfId="184" applyFont="1" applyFill="1" applyAlignment="1">
      <alignment horizontal="center"/>
    </xf>
    <xf numFmtId="0" fontId="54" fillId="0" borderId="0" xfId="184" applyFont="1" applyAlignment="1">
      <alignment horizontal="center"/>
    </xf>
    <xf numFmtId="49" fontId="54" fillId="0" borderId="0" xfId="184" quotePrefix="1" applyNumberFormat="1" applyFont="1" applyAlignment="1">
      <alignment horizontal="center"/>
    </xf>
    <xf numFmtId="0" fontId="54" fillId="0" borderId="1" xfId="184" applyFont="1" applyFill="1" applyBorder="1" applyAlignment="1">
      <alignment horizontal="center" vertical="top"/>
    </xf>
    <xf numFmtId="0" fontId="54" fillId="0" borderId="1" xfId="184" applyFont="1" applyFill="1" applyBorder="1" applyAlignment="1">
      <alignment horizontal="center" vertical="top" wrapText="1"/>
    </xf>
    <xf numFmtId="0" fontId="54" fillId="0" borderId="0" xfId="184" applyFont="1" applyAlignment="1">
      <alignment horizontal="left"/>
    </xf>
    <xf numFmtId="0" fontId="54" fillId="0" borderId="0" xfId="184" applyFont="1" applyFill="1"/>
    <xf numFmtId="0" fontId="54" fillId="0" borderId="0" xfId="184" applyFont="1" applyFill="1" applyAlignment="1">
      <alignment horizontal="right"/>
    </xf>
    <xf numFmtId="0" fontId="54" fillId="0" borderId="0" xfId="184" applyFont="1" applyFill="1" applyAlignment="1">
      <alignment horizontal="left"/>
    </xf>
    <xf numFmtId="43" fontId="54" fillId="0" borderId="0" xfId="184" applyNumberFormat="1" applyFont="1"/>
    <xf numFmtId="43" fontId="54" fillId="0" borderId="0" xfId="184" applyNumberFormat="1" applyFont="1" applyFill="1"/>
    <xf numFmtId="9" fontId="54" fillId="0" borderId="0" xfId="184" applyNumberFormat="1" applyFont="1" applyFill="1" applyAlignment="1">
      <alignment horizontal="left"/>
    </xf>
    <xf numFmtId="175" fontId="54" fillId="0" borderId="0" xfId="184" applyNumberFormat="1" applyFont="1" applyFill="1"/>
    <xf numFmtId="175" fontId="54" fillId="0" borderId="0" xfId="184" applyNumberFormat="1" applyFont="1"/>
    <xf numFmtId="0" fontId="54" fillId="0" borderId="0" xfId="184" applyFont="1" applyFill="1" applyBorder="1"/>
    <xf numFmtId="0" fontId="54" fillId="0" borderId="0" xfId="184" applyFont="1" applyBorder="1"/>
    <xf numFmtId="41" fontId="54" fillId="0" borderId="0" xfId="184" applyNumberFormat="1" applyFont="1" applyFill="1" applyBorder="1" applyAlignment="1">
      <alignment horizontal="center"/>
    </xf>
    <xf numFmtId="41" fontId="61" fillId="0" borderId="0" xfId="184" applyNumberFormat="1" applyFont="1" applyBorder="1" applyAlignment="1">
      <alignment horizontal="center"/>
    </xf>
    <xf numFmtId="0" fontId="54" fillId="0" borderId="0" xfId="184" applyFont="1" applyFill="1" applyBorder="1" applyAlignment="1">
      <alignment horizontal="left"/>
    </xf>
    <xf numFmtId="0" fontId="54" fillId="0" borderId="0" xfId="184" applyFont="1" applyFill="1" applyBorder="1" applyAlignment="1">
      <alignment horizontal="center"/>
    </xf>
    <xf numFmtId="10" fontId="54" fillId="0" borderId="0" xfId="184" applyNumberFormat="1" applyFont="1"/>
    <xf numFmtId="0" fontId="107" fillId="0" borderId="0" xfId="184" applyFont="1"/>
    <xf numFmtId="0" fontId="107" fillId="0" borderId="0" xfId="184" applyFont="1" applyAlignment="1">
      <alignment horizontal="left"/>
    </xf>
    <xf numFmtId="0" fontId="107" fillId="0" borderId="0" xfId="184" applyFont="1" applyFill="1"/>
    <xf numFmtId="0" fontId="107" fillId="0" borderId="0" xfId="184" applyFont="1" applyFill="1" applyAlignment="1">
      <alignment horizontal="left"/>
    </xf>
    <xf numFmtId="0" fontId="107" fillId="0" borderId="1" xfId="184" applyFont="1" applyFill="1" applyBorder="1" applyAlignment="1">
      <alignment horizontal="right" vertical="top"/>
    </xf>
    <xf numFmtId="0" fontId="107" fillId="0" borderId="1" xfId="184" applyFont="1" applyFill="1" applyBorder="1" applyAlignment="1">
      <alignment horizontal="center" vertical="top" wrapText="1"/>
    </xf>
    <xf numFmtId="0" fontId="107" fillId="0" borderId="0" xfId="184" applyFont="1" applyFill="1" applyAlignment="1">
      <alignment horizontal="right"/>
    </xf>
    <xf numFmtId="10" fontId="107" fillId="0" borderId="0" xfId="266" applyNumberFormat="1" applyFont="1" applyFill="1"/>
    <xf numFmtId="43" fontId="107" fillId="0" borderId="0" xfId="59" applyFont="1" applyFill="1"/>
    <xf numFmtId="43" fontId="107" fillId="0" borderId="0" xfId="184" applyNumberFormat="1" applyFont="1" applyFill="1"/>
    <xf numFmtId="175" fontId="107" fillId="17" borderId="0" xfId="59" applyNumberFormat="1" applyFont="1" applyFill="1"/>
    <xf numFmtId="175" fontId="107" fillId="0" borderId="0" xfId="184" applyNumberFormat="1" applyFont="1" applyFill="1"/>
    <xf numFmtId="0" fontId="107" fillId="0" borderId="0" xfId="184" applyFont="1" applyFill="1" applyBorder="1"/>
    <xf numFmtId="0" fontId="111" fillId="0" borderId="0" xfId="184" applyFont="1"/>
    <xf numFmtId="41" fontId="107" fillId="0" borderId="0" xfId="184" applyNumberFormat="1" applyFont="1" applyFill="1" applyBorder="1" applyAlignment="1">
      <alignment horizontal="center"/>
    </xf>
    <xf numFmtId="0" fontId="111" fillId="0" borderId="0" xfId="184" applyFont="1" applyAlignment="1">
      <alignment horizontal="right"/>
    </xf>
    <xf numFmtId="0" fontId="107" fillId="0" borderId="0" xfId="184" applyFont="1" applyFill="1" applyBorder="1" applyAlignment="1">
      <alignment horizontal="left"/>
    </xf>
    <xf numFmtId="0" fontId="107" fillId="0" borderId="0" xfId="184" applyFont="1" applyFill="1" applyBorder="1" applyAlignment="1">
      <alignment horizontal="center"/>
    </xf>
    <xf numFmtId="175" fontId="107" fillId="0" borderId="0" xfId="59" applyNumberFormat="1" applyFont="1" applyFill="1" applyBorder="1"/>
    <xf numFmtId="0" fontId="54" fillId="0" borderId="1" xfId="184" applyFont="1" applyFill="1" applyBorder="1" applyAlignment="1">
      <alignment horizontal="center"/>
    </xf>
    <xf numFmtId="0" fontId="54" fillId="0" borderId="1" xfId="184" applyFont="1" applyFill="1" applyBorder="1"/>
    <xf numFmtId="0" fontId="54" fillId="0" borderId="1" xfId="184" applyFont="1" applyFill="1" applyBorder="1" applyAlignment="1">
      <alignment horizontal="center" wrapText="1"/>
    </xf>
    <xf numFmtId="37" fontId="54" fillId="0" borderId="0" xfId="184" applyNumberFormat="1" applyFont="1" applyFill="1"/>
    <xf numFmtId="0" fontId="54" fillId="0" borderId="0" xfId="184" applyFont="1" applyFill="1" applyAlignment="1">
      <alignment horizontal="center" wrapText="1"/>
    </xf>
    <xf numFmtId="0" fontId="54" fillId="14" borderId="27" xfId="184" applyFont="1" applyFill="1" applyBorder="1"/>
    <xf numFmtId="41" fontId="54" fillId="14" borderId="9" xfId="184" applyNumberFormat="1" applyFont="1" applyFill="1" applyBorder="1"/>
    <xf numFmtId="41" fontId="54" fillId="14" borderId="9" xfId="68" applyFont="1" applyFill="1" applyBorder="1"/>
    <xf numFmtId="0" fontId="54" fillId="14" borderId="28" xfId="184" applyFont="1" applyFill="1" applyBorder="1" applyAlignment="1">
      <alignment wrapText="1"/>
    </xf>
    <xf numFmtId="0" fontId="54" fillId="14" borderId="27" xfId="184" applyFont="1" applyFill="1" applyBorder="1" applyAlignment="1">
      <alignment wrapText="1"/>
    </xf>
    <xf numFmtId="0" fontId="54" fillId="14" borderId="9" xfId="184" applyFont="1" applyFill="1" applyBorder="1"/>
    <xf numFmtId="0" fontId="54" fillId="20" borderId="27" xfId="184" applyFont="1" applyFill="1" applyBorder="1" applyAlignment="1">
      <alignment wrapText="1"/>
    </xf>
    <xf numFmtId="41" fontId="54" fillId="20" borderId="9" xfId="184" applyNumberFormat="1" applyFont="1" applyFill="1" applyBorder="1"/>
    <xf numFmtId="0" fontId="54" fillId="20" borderId="28" xfId="184" applyFont="1" applyFill="1" applyBorder="1" applyAlignment="1">
      <alignment wrapText="1"/>
    </xf>
    <xf numFmtId="0" fontId="54" fillId="0" borderId="39" xfId="184" applyFont="1" applyBorder="1"/>
    <xf numFmtId="175" fontId="54" fillId="0" borderId="9" xfId="59" applyNumberFormat="1" applyFont="1" applyBorder="1"/>
    <xf numFmtId="175" fontId="54" fillId="0" borderId="9" xfId="59" applyNumberFormat="1" applyFont="1" applyFill="1" applyBorder="1"/>
    <xf numFmtId="37" fontId="54" fillId="0" borderId="28" xfId="184" applyNumberFormat="1" applyFont="1" applyFill="1" applyBorder="1" applyAlignment="1">
      <alignment wrapText="1"/>
    </xf>
    <xf numFmtId="0" fontId="54" fillId="0" borderId="40" xfId="184" applyFont="1" applyFill="1" applyBorder="1"/>
    <xf numFmtId="175" fontId="54" fillId="14" borderId="9" xfId="59" applyNumberFormat="1" applyFont="1" applyFill="1" applyBorder="1"/>
    <xf numFmtId="175" fontId="54" fillId="14" borderId="9" xfId="59" applyNumberFormat="1" applyFont="1" applyFill="1" applyBorder="1" applyAlignment="1">
      <alignment horizontal="right"/>
    </xf>
    <xf numFmtId="175" fontId="54" fillId="14" borderId="9" xfId="59" applyNumberFormat="1" applyFont="1" applyFill="1" applyBorder="1" applyAlignment="1">
      <alignment horizontal="center"/>
    </xf>
    <xf numFmtId="0" fontId="54" fillId="0" borderId="41" xfId="184" applyFont="1" applyFill="1" applyBorder="1"/>
    <xf numFmtId="175" fontId="54" fillId="14" borderId="33" xfId="59" applyNumberFormat="1" applyFont="1" applyFill="1" applyBorder="1"/>
    <xf numFmtId="0" fontId="54" fillId="14" borderId="42" xfId="184" applyFont="1" applyFill="1" applyBorder="1" applyAlignment="1">
      <alignment wrapText="1"/>
    </xf>
    <xf numFmtId="0" fontId="54" fillId="0" borderId="43" xfId="184" applyFont="1" applyFill="1" applyBorder="1"/>
    <xf numFmtId="175" fontId="54" fillId="0" borderId="44" xfId="59" applyNumberFormat="1" applyFont="1" applyFill="1" applyBorder="1"/>
    <xf numFmtId="0" fontId="54" fillId="0" borderId="45" xfId="184" applyFont="1" applyFill="1" applyBorder="1" applyAlignment="1">
      <alignment wrapText="1"/>
    </xf>
    <xf numFmtId="37" fontId="54" fillId="0" borderId="0" xfId="184" applyNumberFormat="1" applyFont="1" applyFill="1" applyBorder="1"/>
    <xf numFmtId="37" fontId="54" fillId="0" borderId="0" xfId="184" applyNumberFormat="1" applyFont="1" applyFill="1" applyBorder="1" applyAlignment="1">
      <alignment horizontal="center"/>
    </xf>
    <xf numFmtId="37" fontId="54" fillId="0" borderId="0" xfId="184" applyNumberFormat="1" applyFont="1" applyFill="1" applyBorder="1" applyAlignment="1">
      <alignment wrapText="1"/>
    </xf>
    <xf numFmtId="0" fontId="54" fillId="0" borderId="0" xfId="184" applyFont="1" applyFill="1" applyBorder="1" applyAlignment="1">
      <alignment wrapText="1"/>
    </xf>
    <xf numFmtId="0" fontId="54" fillId="0" borderId="0" xfId="184" applyFont="1" applyBorder="1" applyAlignment="1">
      <alignment wrapText="1"/>
    </xf>
    <xf numFmtId="0" fontId="54" fillId="0" borderId="0" xfId="184" applyFont="1" applyFill="1" applyBorder="1" applyAlignment="1"/>
    <xf numFmtId="0" fontId="54" fillId="0" borderId="0" xfId="184" applyFont="1" applyAlignment="1">
      <alignment horizontal="center" wrapText="1"/>
    </xf>
    <xf numFmtId="37" fontId="54" fillId="14" borderId="9" xfId="184" applyNumberFormat="1" applyFont="1" applyFill="1" applyBorder="1"/>
    <xf numFmtId="0" fontId="54" fillId="0" borderId="27" xfId="184" applyFont="1" applyFill="1" applyBorder="1" applyAlignment="1"/>
    <xf numFmtId="0" fontId="54" fillId="0" borderId="27" xfId="184" applyFont="1" applyFill="1" applyBorder="1"/>
    <xf numFmtId="0" fontId="54" fillId="0" borderId="46" xfId="184" applyFont="1" applyFill="1" applyBorder="1"/>
    <xf numFmtId="0" fontId="54" fillId="14" borderId="27" xfId="380" applyFont="1" applyFill="1" applyBorder="1"/>
    <xf numFmtId="41" fontId="54" fillId="0" borderId="0" xfId="68" applyFont="1" applyFill="1" applyBorder="1"/>
    <xf numFmtId="41" fontId="54" fillId="20" borderId="9" xfId="68" applyFont="1" applyFill="1" applyBorder="1"/>
    <xf numFmtId="0" fontId="54" fillId="0" borderId="39" xfId="184" applyFont="1" applyFill="1" applyBorder="1" applyAlignment="1"/>
    <xf numFmtId="0" fontId="54" fillId="0" borderId="39" xfId="184" applyFont="1" applyFill="1" applyBorder="1"/>
    <xf numFmtId="0" fontId="54" fillId="0" borderId="47" xfId="184" applyFont="1" applyFill="1" applyBorder="1"/>
    <xf numFmtId="175" fontId="54" fillId="14" borderId="33" xfId="59" applyNumberFormat="1" applyFont="1" applyFill="1" applyBorder="1" applyAlignment="1">
      <alignment horizontal="right"/>
    </xf>
    <xf numFmtId="175" fontId="54" fillId="0" borderId="44" xfId="59" applyNumberFormat="1" applyFont="1" applyFill="1" applyBorder="1" applyAlignment="1">
      <alignment horizontal="right"/>
    </xf>
    <xf numFmtId="175" fontId="54" fillId="0" borderId="0" xfId="184" applyNumberFormat="1" applyFont="1" applyFill="1" applyBorder="1" applyAlignment="1">
      <alignment wrapText="1"/>
    </xf>
    <xf numFmtId="0" fontId="54" fillId="0" borderId="0" xfId="184" applyFont="1" applyBorder="1" applyAlignment="1">
      <alignment horizontal="left"/>
    </xf>
    <xf numFmtId="0" fontId="54" fillId="0" borderId="0" xfId="184" applyFont="1" applyFill="1" applyBorder="1" applyAlignment="1">
      <alignment horizontal="centerContinuous"/>
    </xf>
    <xf numFmtId="0" fontId="54" fillId="0" borderId="0" xfId="184" applyFont="1" applyBorder="1" applyAlignment="1"/>
    <xf numFmtId="174" fontId="0" fillId="0" borderId="0" xfId="0" applyAlignment="1">
      <alignment wrapText="1"/>
    </xf>
    <xf numFmtId="10" fontId="54" fillId="17" borderId="0" xfId="266" applyNumberFormat="1" applyFont="1" applyFill="1" applyAlignment="1"/>
    <xf numFmtId="166" fontId="54" fillId="0" borderId="0" xfId="211" applyNumberFormat="1" applyFont="1" applyFill="1" applyAlignment="1"/>
    <xf numFmtId="43" fontId="54" fillId="0" borderId="0" xfId="59" applyNumberFormat="1" applyFont="1" applyFill="1" applyAlignment="1"/>
    <xf numFmtId="37" fontId="54" fillId="20" borderId="9" xfId="184" applyNumberFormat="1" applyFont="1" applyFill="1" applyBorder="1"/>
    <xf numFmtId="0" fontId="54" fillId="20" borderId="39" xfId="184" applyFont="1" applyFill="1" applyBorder="1" applyAlignment="1">
      <alignment horizontal="left"/>
    </xf>
    <xf numFmtId="0" fontId="107" fillId="0" borderId="0" xfId="184" applyFont="1" applyFill="1" applyAlignment="1">
      <alignment horizontal="center"/>
    </xf>
    <xf numFmtId="0" fontId="107" fillId="0" borderId="0" xfId="184" applyFont="1" applyFill="1" applyAlignment="1"/>
    <xf numFmtId="175" fontId="107" fillId="0" borderId="0" xfId="59" applyNumberFormat="1" applyFont="1" applyFill="1"/>
    <xf numFmtId="0" fontId="107" fillId="0" borderId="0" xfId="184" applyFont="1" applyAlignment="1">
      <alignment horizontal="center"/>
    </xf>
    <xf numFmtId="43" fontId="107" fillId="0" borderId="0" xfId="59" applyFont="1" applyFill="1" applyAlignment="1"/>
    <xf numFmtId="43" fontId="54" fillId="0" borderId="0" xfId="59" applyFont="1" applyFill="1" applyAlignment="1">
      <alignment horizontal="center"/>
    </xf>
    <xf numFmtId="175" fontId="107" fillId="0" borderId="0" xfId="184" applyNumberFormat="1" applyFont="1"/>
    <xf numFmtId="0" fontId="107" fillId="0" borderId="0" xfId="184" applyFont="1" applyBorder="1"/>
    <xf numFmtId="41" fontId="112" fillId="0" borderId="0" xfId="184" applyNumberFormat="1" applyFont="1" applyBorder="1" applyAlignment="1">
      <alignment horizontal="center"/>
    </xf>
    <xf numFmtId="10" fontId="107" fillId="0" borderId="0" xfId="184" applyNumberFormat="1" applyFont="1"/>
    <xf numFmtId="0" fontId="54" fillId="0" borderId="0" xfId="184" applyFont="1" applyFill="1" applyAlignment="1">
      <alignment horizontal="center"/>
    </xf>
    <xf numFmtId="0" fontId="54" fillId="0" borderId="0" xfId="184" applyFont="1" applyFill="1" applyBorder="1" applyAlignment="1">
      <alignment horizontal="center"/>
    </xf>
    <xf numFmtId="0" fontId="54" fillId="0" borderId="0" xfId="184" applyFont="1" applyFill="1" applyAlignment="1"/>
    <xf numFmtId="0" fontId="54" fillId="0" borderId="0" xfId="211" applyNumberFormat="1" applyFont="1" applyFill="1" applyAlignment="1">
      <alignment horizontal="center"/>
    </xf>
    <xf numFmtId="3" fontId="54" fillId="0" borderId="0" xfId="211" applyNumberFormat="1" applyFont="1" applyAlignment="1">
      <alignment horizontal="center"/>
    </xf>
    <xf numFmtId="174" fontId="54" fillId="0" borderId="0" xfId="0" applyFont="1" applyAlignment="1">
      <alignment horizontal="center"/>
    </xf>
    <xf numFmtId="0" fontId="54" fillId="0" borderId="19" xfId="184" applyFont="1" applyFill="1" applyBorder="1" applyAlignment="1">
      <alignment horizontal="center"/>
    </xf>
    <xf numFmtId="0" fontId="54" fillId="0" borderId="25" xfId="184" applyFont="1" applyFill="1" applyBorder="1" applyAlignment="1">
      <alignment horizontal="center"/>
    </xf>
    <xf numFmtId="0" fontId="54" fillId="0" borderId="1" xfId="184" applyFont="1" applyFill="1" applyBorder="1" applyAlignment="1">
      <alignment horizontal="right" vertical="top"/>
    </xf>
    <xf numFmtId="0" fontId="54" fillId="0" borderId="37" xfId="184" applyFont="1" applyFill="1" applyBorder="1" applyAlignment="1">
      <alignment horizontal="center" vertical="top" wrapText="1"/>
    </xf>
    <xf numFmtId="0" fontId="54" fillId="0" borderId="29" xfId="184" applyFont="1" applyFill="1" applyBorder="1" applyAlignment="1">
      <alignment horizontal="center" vertical="top" wrapText="1"/>
    </xf>
    <xf numFmtId="0" fontId="54" fillId="0" borderId="19" xfId="184" applyFont="1" applyFill="1" applyBorder="1"/>
    <xf numFmtId="0" fontId="54" fillId="0" borderId="25" xfId="184" applyFont="1" applyFill="1" applyBorder="1"/>
    <xf numFmtId="175" fontId="54" fillId="17" borderId="0" xfId="59" applyNumberFormat="1" applyFont="1" applyFill="1" applyAlignment="1">
      <alignment horizontal="center"/>
    </xf>
    <xf numFmtId="10" fontId="54" fillId="0" borderId="0" xfId="266" applyNumberFormat="1" applyFont="1" applyFill="1"/>
    <xf numFmtId="175" fontId="54" fillId="0" borderId="19" xfId="59" applyNumberFormat="1" applyFont="1" applyFill="1" applyBorder="1"/>
    <xf numFmtId="175" fontId="54" fillId="0" borderId="25" xfId="59" applyNumberFormat="1" applyFont="1" applyFill="1" applyBorder="1"/>
    <xf numFmtId="175" fontId="54" fillId="0" borderId="37" xfId="59" applyNumberFormat="1" applyFont="1" applyFill="1" applyBorder="1"/>
    <xf numFmtId="175" fontId="54" fillId="0" borderId="1" xfId="59" applyNumberFormat="1" applyFont="1" applyFill="1" applyBorder="1"/>
    <xf numFmtId="175" fontId="54" fillId="0" borderId="29" xfId="59" applyNumberFormat="1" applyFont="1" applyFill="1" applyBorder="1"/>
    <xf numFmtId="175" fontId="54" fillId="0" borderId="3" xfId="59" applyNumberFormat="1" applyFont="1" applyFill="1" applyBorder="1"/>
    <xf numFmtId="175" fontId="54" fillId="0" borderId="23" xfId="59" applyNumberFormat="1" applyFont="1" applyFill="1" applyBorder="1"/>
    <xf numFmtId="175" fontId="54" fillId="0" borderId="8" xfId="59" applyNumberFormat="1" applyFont="1" applyFill="1" applyBorder="1"/>
    <xf numFmtId="175" fontId="54" fillId="0" borderId="26" xfId="59" applyNumberFormat="1" applyFont="1" applyFill="1" applyBorder="1"/>
    <xf numFmtId="0" fontId="113" fillId="0" borderId="0" xfId="184" applyFont="1"/>
    <xf numFmtId="0" fontId="113" fillId="0" borderId="0" xfId="184" applyFont="1" applyAlignment="1">
      <alignment horizontal="right"/>
    </xf>
    <xf numFmtId="3" fontId="54" fillId="0" borderId="0" xfId="0" applyNumberFormat="1" applyFont="1" applyAlignment="1"/>
    <xf numFmtId="3" fontId="54" fillId="0" borderId="8" xfId="0" applyNumberFormat="1" applyFont="1" applyBorder="1" applyAlignment="1">
      <alignment horizontal="center"/>
    </xf>
    <xf numFmtId="3" fontId="54" fillId="0" borderId="0" xfId="0" applyNumberFormat="1" applyFont="1" applyFill="1" applyAlignment="1"/>
    <xf numFmtId="0" fontId="54" fillId="0" borderId="0" xfId="0" applyNumberFormat="1" applyFont="1" applyProtection="1">
      <protection locked="0"/>
    </xf>
    <xf numFmtId="3" fontId="54" fillId="0" borderId="0" xfId="0" applyNumberFormat="1" applyFont="1" applyAlignment="1">
      <alignment horizontal="center"/>
    </xf>
    <xf numFmtId="3" fontId="54" fillId="0" borderId="0" xfId="211" applyNumberFormat="1" applyFont="1" applyAlignment="1">
      <alignment horizontal="center"/>
    </xf>
    <xf numFmtId="174" fontId="54" fillId="17" borderId="11" xfId="201" applyFont="1" applyFill="1" applyBorder="1"/>
    <xf numFmtId="175" fontId="54" fillId="17" borderId="30" xfId="59" applyNumberFormat="1" applyFont="1" applyFill="1" applyBorder="1"/>
    <xf numFmtId="10" fontId="54" fillId="17" borderId="0" xfId="59" applyNumberFormat="1" applyFont="1" applyFill="1"/>
    <xf numFmtId="175" fontId="54" fillId="17" borderId="31" xfId="59" applyNumberFormat="1" applyFont="1" applyFill="1" applyBorder="1"/>
    <xf numFmtId="174" fontId="54" fillId="17" borderId="21" xfId="201" applyFont="1" applyFill="1" applyBorder="1"/>
    <xf numFmtId="41" fontId="54" fillId="17" borderId="0" xfId="212" applyNumberFormat="1" applyFont="1" applyFill="1"/>
    <xf numFmtId="175" fontId="54" fillId="17" borderId="0" xfId="59" applyNumberFormat="1" applyFont="1" applyFill="1"/>
    <xf numFmtId="0" fontId="54" fillId="17" borderId="0" xfId="59" applyNumberFormat="1" applyFont="1" applyFill="1" applyAlignment="1">
      <alignment horizontal="center"/>
    </xf>
    <xf numFmtId="0" fontId="107" fillId="0" borderId="27" xfId="184" applyFont="1" applyBorder="1" applyAlignment="1">
      <alignment wrapText="1"/>
    </xf>
    <xf numFmtId="0" fontId="107" fillId="17" borderId="0" xfId="59" applyNumberFormat="1" applyFont="1" applyFill="1" applyAlignment="1">
      <alignment horizontal="center"/>
    </xf>
    <xf numFmtId="171" fontId="54" fillId="14" borderId="0" xfId="59" applyNumberFormat="1" applyFont="1" applyFill="1"/>
    <xf numFmtId="10" fontId="114" fillId="21" borderId="0" xfId="283" applyNumberFormat="1" applyFont="1" applyFill="1" applyAlignment="1">
      <alignment horizontal="center"/>
    </xf>
    <xf numFmtId="186" fontId="44" fillId="0" borderId="0" xfId="59" applyNumberFormat="1" applyFont="1" applyFill="1" applyAlignment="1"/>
    <xf numFmtId="167" fontId="54" fillId="0" borderId="0" xfId="211" applyNumberFormat="1" applyFont="1" applyFill="1" applyAlignment="1"/>
    <xf numFmtId="175" fontId="54" fillId="0" borderId="0" xfId="59" applyNumberFormat="1" applyFont="1" applyFill="1" applyAlignment="1" applyProtection="1">
      <alignment horizontal="center"/>
      <protection locked="0"/>
    </xf>
    <xf numFmtId="175" fontId="54" fillId="0" borderId="14" xfId="59" applyNumberFormat="1" applyFont="1" applyFill="1" applyBorder="1" applyAlignment="1"/>
    <xf numFmtId="282" fontId="54" fillId="0" borderId="0" xfId="59" applyNumberFormat="1" applyFont="1" applyFill="1" applyAlignment="1">
      <alignment horizontal="right"/>
    </xf>
    <xf numFmtId="175" fontId="54" fillId="0" borderId="0" xfId="79" applyNumberFormat="1" applyFont="1" applyFill="1" applyAlignment="1">
      <alignment horizontal="center"/>
    </xf>
    <xf numFmtId="43" fontId="54" fillId="17" borderId="0" xfId="79" applyFont="1" applyFill="1" applyAlignment="1"/>
    <xf numFmtId="43" fontId="54" fillId="0" borderId="0" xfId="79" applyFont="1" applyAlignment="1"/>
    <xf numFmtId="10" fontId="54" fillId="17" borderId="0" xfId="266" applyNumberFormat="1" applyFont="1" applyFill="1" applyAlignment="1">
      <alignment horizontal="right"/>
    </xf>
    <xf numFmtId="43" fontId="54" fillId="0" borderId="0" xfId="79" applyFont="1" applyFill="1" applyAlignment="1">
      <alignment horizontal="right"/>
    </xf>
    <xf numFmtId="175" fontId="54" fillId="0" borderId="8" xfId="79" applyNumberFormat="1" applyFont="1" applyFill="1" applyBorder="1" applyAlignment="1">
      <alignment horizontal="center"/>
    </xf>
    <xf numFmtId="169" fontId="54" fillId="0" borderId="0" xfId="381" applyNumberFormat="1" applyFont="1"/>
    <xf numFmtId="10" fontId="54" fillId="0" borderId="0" xfId="266" applyNumberFormat="1" applyFont="1" applyFill="1" applyAlignment="1">
      <alignment horizontal="right"/>
    </xf>
    <xf numFmtId="174" fontId="61" fillId="0" borderId="0" xfId="0" applyFont="1" applyAlignment="1">
      <alignment horizontal="center"/>
    </xf>
    <xf numFmtId="174" fontId="54" fillId="0" borderId="0" xfId="0" applyFont="1" applyAlignment="1">
      <alignment horizontal="center"/>
    </xf>
    <xf numFmtId="174" fontId="61" fillId="0" borderId="0" xfId="0" applyFont="1"/>
    <xf numFmtId="174" fontId="54" fillId="0" borderId="0" xfId="0" applyFont="1" applyAlignment="1" applyProtection="1">
      <alignment horizontal="center"/>
      <protection locked="0"/>
    </xf>
    <xf numFmtId="174" fontId="61" fillId="0" borderId="0" xfId="0" applyFont="1" applyAlignment="1" applyProtection="1">
      <alignment horizontal="center"/>
      <protection locked="0"/>
    </xf>
    <xf numFmtId="174" fontId="96" fillId="0" borderId="0" xfId="0" applyFont="1" applyAlignment="1" applyProtection="1">
      <alignment horizontal="left"/>
      <protection locked="0"/>
    </xf>
    <xf numFmtId="174" fontId="61" fillId="0" borderId="25" xfId="0" applyFont="1" applyBorder="1" applyAlignment="1" applyProtection="1">
      <alignment horizontal="center"/>
      <protection locked="0"/>
    </xf>
    <xf numFmtId="174" fontId="61" fillId="0" borderId="27" xfId="0" applyFont="1" applyBorder="1" applyAlignment="1" applyProtection="1">
      <alignment horizontal="center"/>
      <protection locked="0"/>
    </xf>
    <xf numFmtId="174" fontId="61" fillId="0" borderId="9" xfId="0" applyFont="1" applyBorder="1" applyAlignment="1" applyProtection="1">
      <alignment horizontal="center" wrapText="1"/>
      <protection locked="0"/>
    </xf>
    <xf numFmtId="174" fontId="61" fillId="0" borderId="0" xfId="0" applyFont="1" applyProtection="1">
      <protection locked="0"/>
    </xf>
    <xf numFmtId="174" fontId="61" fillId="0" borderId="0" xfId="0" applyFont="1" applyAlignment="1" applyProtection="1">
      <alignment horizontal="center" wrapText="1"/>
      <protection locked="0"/>
    </xf>
    <xf numFmtId="174" fontId="61" fillId="0" borderId="28" xfId="0" applyFont="1" applyBorder="1" applyAlignment="1" applyProtection="1">
      <alignment horizontal="center" wrapText="1"/>
      <protection locked="0"/>
    </xf>
    <xf numFmtId="10" fontId="54" fillId="17" borderId="0" xfId="0" applyNumberFormat="1" applyFont="1" applyFill="1" applyAlignment="1">
      <alignment horizontal="center"/>
    </xf>
    <xf numFmtId="176" fontId="54" fillId="17" borderId="0" xfId="0" applyNumberFormat="1" applyFont="1" applyFill="1" applyProtection="1">
      <protection locked="0"/>
    </xf>
    <xf numFmtId="177" fontId="54" fillId="0" borderId="0" xfId="0" applyNumberFormat="1" applyFont="1" applyProtection="1">
      <protection locked="0"/>
    </xf>
    <xf numFmtId="8" fontId="54" fillId="0" borderId="0" xfId="0" applyNumberFormat="1" applyFont="1"/>
    <xf numFmtId="164" fontId="54" fillId="17" borderId="0" xfId="0" applyNumberFormat="1" applyFont="1" applyFill="1" applyProtection="1">
      <protection locked="0"/>
    </xf>
    <xf numFmtId="0" fontId="54" fillId="0" borderId="0" xfId="0" applyNumberFormat="1" applyFont="1" applyAlignment="1" applyProtection="1">
      <alignment horizontal="center"/>
      <protection locked="0"/>
    </xf>
    <xf numFmtId="171" fontId="54" fillId="17" borderId="0" xfId="0" applyNumberFormat="1" applyFont="1" applyFill="1" applyAlignment="1" applyProtection="1">
      <alignment horizontal="center"/>
      <protection locked="0"/>
    </xf>
    <xf numFmtId="10" fontId="54" fillId="17" borderId="0" xfId="0" applyNumberFormat="1" applyFont="1" applyFill="1" applyAlignment="1" applyProtection="1">
      <alignment horizontal="center"/>
      <protection locked="0"/>
    </xf>
    <xf numFmtId="44" fontId="54" fillId="0" borderId="0" xfId="0" applyNumberFormat="1" applyFont="1"/>
    <xf numFmtId="164" fontId="54" fillId="0" borderId="0" xfId="0" applyNumberFormat="1" applyFont="1" applyProtection="1">
      <protection locked="0"/>
    </xf>
    <xf numFmtId="0" fontId="54" fillId="0" borderId="19" xfId="0" applyNumberFormat="1" applyFont="1" applyBorder="1" applyAlignment="1" applyProtection="1">
      <alignment horizontal="center"/>
      <protection locked="0"/>
    </xf>
    <xf numFmtId="10" fontId="54" fillId="0" borderId="0" xfId="0" applyNumberFormat="1" applyFont="1" applyAlignment="1" applyProtection="1">
      <alignment horizontal="center"/>
      <protection locked="0"/>
    </xf>
    <xf numFmtId="10" fontId="54" fillId="0" borderId="0" xfId="0" applyNumberFormat="1" applyFont="1" applyAlignment="1">
      <alignment horizontal="center"/>
    </xf>
    <xf numFmtId="278" fontId="54" fillId="0" borderId="0" xfId="0" applyNumberFormat="1" applyFont="1" applyProtection="1">
      <protection locked="0"/>
    </xf>
    <xf numFmtId="176" fontId="54" fillId="0" borderId="0" xfId="0" applyNumberFormat="1" applyFont="1" applyProtection="1">
      <protection locked="0"/>
    </xf>
    <xf numFmtId="174" fontId="94" fillId="0" borderId="19" xfId="0" applyFont="1" applyBorder="1" applyProtection="1">
      <protection locked="0"/>
    </xf>
    <xf numFmtId="174" fontId="54" fillId="0" borderId="25" xfId="0" applyFont="1" applyBorder="1" applyProtection="1">
      <protection locked="0"/>
    </xf>
    <xf numFmtId="174" fontId="54" fillId="0" borderId="19" xfId="0" applyFont="1" applyBorder="1" applyAlignment="1" applyProtection="1">
      <alignment horizontal="left"/>
      <protection locked="0"/>
    </xf>
    <xf numFmtId="174" fontId="54" fillId="0" borderId="0" xfId="0" applyFont="1" applyAlignment="1" applyProtection="1">
      <alignment horizontal="left"/>
      <protection locked="0"/>
    </xf>
    <xf numFmtId="175" fontId="54" fillId="0" borderId="19" xfId="0" applyNumberFormat="1" applyFont="1" applyBorder="1" applyProtection="1">
      <protection locked="0"/>
    </xf>
    <xf numFmtId="175" fontId="54" fillId="0" borderId="0" xfId="0" applyNumberFormat="1" applyFont="1" applyProtection="1">
      <protection locked="0"/>
    </xf>
    <xf numFmtId="175" fontId="54" fillId="0" borderId="23" xfId="0" applyNumberFormat="1" applyFont="1" applyBorder="1" applyProtection="1">
      <protection locked="0"/>
    </xf>
    <xf numFmtId="175" fontId="54" fillId="0" borderId="8" xfId="0" applyNumberFormat="1" applyFont="1" applyBorder="1" applyProtection="1">
      <protection locked="0"/>
    </xf>
    <xf numFmtId="174" fontId="54" fillId="0" borderId="8" xfId="0" applyFont="1" applyBorder="1" applyAlignment="1" applyProtection="1">
      <alignment horizontal="center"/>
      <protection locked="0"/>
    </xf>
    <xf numFmtId="174" fontId="54" fillId="0" borderId="8" xfId="0" applyFont="1" applyBorder="1" applyProtection="1">
      <protection locked="0"/>
    </xf>
    <xf numFmtId="174" fontId="54" fillId="0" borderId="26" xfId="0" applyFont="1" applyBorder="1" applyProtection="1">
      <protection locked="0"/>
    </xf>
    <xf numFmtId="175" fontId="61" fillId="0" borderId="21" xfId="0" applyNumberFormat="1" applyFont="1" applyBorder="1" applyAlignment="1" applyProtection="1">
      <alignment horizontal="center"/>
      <protection locked="0"/>
    </xf>
    <xf numFmtId="0" fontId="61" fillId="0" borderId="0" xfId="0" applyNumberFormat="1" applyFont="1" applyAlignment="1" applyProtection="1">
      <alignment horizontal="left"/>
      <protection locked="0"/>
    </xf>
    <xf numFmtId="175" fontId="61" fillId="0" borderId="0" xfId="0" applyNumberFormat="1" applyFont="1" applyAlignment="1" applyProtection="1">
      <alignment horizontal="center" wrapText="1"/>
      <protection locked="0"/>
    </xf>
    <xf numFmtId="175" fontId="61" fillId="0" borderId="0" xfId="0" applyNumberFormat="1" applyFont="1" applyAlignment="1" applyProtection="1">
      <alignment horizontal="center"/>
      <protection locked="0"/>
    </xf>
    <xf numFmtId="175" fontId="54" fillId="0" borderId="0" xfId="0" applyNumberFormat="1" applyFont="1" applyAlignment="1" applyProtection="1">
      <alignment horizontal="center"/>
      <protection locked="0"/>
    </xf>
    <xf numFmtId="174" fontId="87" fillId="0" borderId="30" xfId="0" applyFont="1" applyBorder="1" applyAlignment="1" applyProtection="1">
      <alignment horizontal="left"/>
      <protection locked="0"/>
    </xf>
    <xf numFmtId="174" fontId="87" fillId="0" borderId="3" xfId="0" applyFont="1" applyBorder="1" applyAlignment="1" applyProtection="1">
      <alignment horizontal="center"/>
      <protection locked="0"/>
    </xf>
    <xf numFmtId="174" fontId="54" fillId="0" borderId="3" xfId="0" applyFont="1" applyBorder="1" applyAlignment="1" applyProtection="1">
      <alignment horizontal="center"/>
      <protection locked="0"/>
    </xf>
    <xf numFmtId="174" fontId="54" fillId="0" borderId="3" xfId="0" applyFont="1" applyBorder="1" applyProtection="1">
      <protection locked="0"/>
    </xf>
    <xf numFmtId="174" fontId="61" fillId="0" borderId="3" xfId="0" applyFont="1" applyBorder="1" applyAlignment="1" applyProtection="1">
      <alignment horizontal="center"/>
      <protection locked="0"/>
    </xf>
    <xf numFmtId="174" fontId="54" fillId="0" borderId="31" xfId="0" applyFont="1" applyBorder="1" applyAlignment="1" applyProtection="1">
      <alignment horizontal="center"/>
      <protection locked="0"/>
    </xf>
    <xf numFmtId="0" fontId="61" fillId="0" borderId="10" xfId="0" applyNumberFormat="1" applyFont="1" applyBorder="1" applyAlignment="1" applyProtection="1">
      <alignment horizontal="left"/>
      <protection locked="0"/>
    </xf>
    <xf numFmtId="174" fontId="87" fillId="0" borderId="0" xfId="0" applyFont="1" applyAlignment="1" applyProtection="1">
      <alignment horizontal="center"/>
      <protection locked="0"/>
    </xf>
    <xf numFmtId="174" fontId="54" fillId="0" borderId="12" xfId="0" applyFont="1" applyBorder="1" applyAlignment="1" applyProtection="1">
      <alignment horizontal="center"/>
      <protection locked="0"/>
    </xf>
    <xf numFmtId="174" fontId="87" fillId="0" borderId="10" xfId="0" applyFont="1" applyBorder="1" applyAlignment="1" applyProtection="1">
      <alignment horizontal="left"/>
      <protection locked="0"/>
    </xf>
    <xf numFmtId="174" fontId="54" fillId="0" borderId="10" xfId="0" applyFont="1" applyBorder="1" applyProtection="1">
      <protection locked="0"/>
    </xf>
    <xf numFmtId="182" fontId="54" fillId="17" borderId="0" xfId="0" applyNumberFormat="1" applyFont="1" applyFill="1" applyProtection="1">
      <protection locked="0"/>
    </xf>
    <xf numFmtId="182" fontId="54" fillId="0" borderId="0" xfId="0" applyNumberFormat="1" applyFont="1" applyProtection="1">
      <protection locked="0"/>
    </xf>
    <xf numFmtId="4" fontId="54" fillId="0" borderId="0" xfId="0" applyNumberFormat="1" applyFont="1" applyAlignment="1" applyProtection="1">
      <alignment horizontal="center"/>
      <protection locked="0"/>
    </xf>
    <xf numFmtId="4" fontId="54" fillId="0" borderId="0" xfId="0" applyNumberFormat="1" applyFont="1" applyAlignment="1">
      <alignment horizontal="center"/>
    </xf>
    <xf numFmtId="174" fontId="87" fillId="0" borderId="10" xfId="0" applyFont="1" applyBorder="1" applyProtection="1">
      <protection locked="0"/>
    </xf>
    <xf numFmtId="174" fontId="87" fillId="0" borderId="0" xfId="0" applyFont="1" applyProtection="1">
      <protection locked="0"/>
    </xf>
    <xf numFmtId="175" fontId="61" fillId="0" borderId="0" xfId="0" applyNumberFormat="1" applyFont="1" applyProtection="1">
      <protection locked="0"/>
    </xf>
    <xf numFmtId="174" fontId="54" fillId="0" borderId="10" xfId="0" applyFont="1" applyBorder="1"/>
    <xf numFmtId="174" fontId="54" fillId="0" borderId="12" xfId="0" applyFont="1" applyBorder="1"/>
    <xf numFmtId="174" fontId="54" fillId="0" borderId="17" xfId="0" applyFont="1" applyBorder="1" applyProtection="1">
      <protection locked="0"/>
    </xf>
    <xf numFmtId="174" fontId="54" fillId="0" borderId="1" xfId="0" applyFont="1" applyBorder="1" applyProtection="1">
      <protection locked="0"/>
    </xf>
    <xf numFmtId="174" fontId="54" fillId="0" borderId="32" xfId="0" applyFont="1" applyBorder="1"/>
    <xf numFmtId="43" fontId="54" fillId="0" borderId="12" xfId="59" applyFont="1" applyFill="1" applyBorder="1"/>
    <xf numFmtId="0" fontId="54" fillId="17" borderId="0" xfId="0" applyNumberFormat="1" applyFont="1" applyFill="1" applyAlignment="1">
      <alignment horizontal="center"/>
    </xf>
    <xf numFmtId="175" fontId="54" fillId="0" borderId="12" xfId="59" applyNumberFormat="1" applyFont="1" applyFill="1" applyBorder="1"/>
    <xf numFmtId="175" fontId="54" fillId="0" borderId="11" xfId="59" applyNumberFormat="1" applyFont="1" applyBorder="1" applyAlignment="1">
      <alignment horizontal="center"/>
    </xf>
    <xf numFmtId="175" fontId="54" fillId="17" borderId="33" xfId="59" applyNumberFormat="1" applyFont="1" applyFill="1" applyBorder="1" applyAlignment="1">
      <alignment horizontal="center"/>
    </xf>
    <xf numFmtId="175" fontId="54" fillId="17" borderId="11" xfId="59" applyNumberFormat="1" applyFont="1" applyFill="1" applyBorder="1" applyAlignment="1"/>
    <xf numFmtId="174" fontId="115" fillId="0" borderId="0" xfId="201" applyFont="1"/>
    <xf numFmtId="175" fontId="54" fillId="0" borderId="0" xfId="59" applyNumberFormat="1" applyFont="1" applyProtection="1">
      <protection locked="0"/>
    </xf>
    <xf numFmtId="175" fontId="54" fillId="14" borderId="8" xfId="59" applyNumberFormat="1" applyFont="1" applyFill="1" applyBorder="1"/>
    <xf numFmtId="186" fontId="54" fillId="0" borderId="8" xfId="59" applyNumberFormat="1" applyFont="1" applyFill="1" applyBorder="1" applyAlignment="1"/>
    <xf numFmtId="175" fontId="54" fillId="0" borderId="0" xfId="0" applyNumberFormat="1" applyFont="1" applyBorder="1" applyProtection="1">
      <protection locked="0"/>
    </xf>
    <xf numFmtId="182" fontId="54" fillId="17" borderId="0" xfId="0" applyNumberFormat="1" applyFont="1" applyFill="1" applyBorder="1" applyProtection="1">
      <protection locked="0"/>
    </xf>
    <xf numFmtId="182" fontId="54" fillId="0" borderId="0" xfId="0" applyNumberFormat="1" applyFont="1" applyBorder="1" applyProtection="1">
      <protection locked="0"/>
    </xf>
    <xf numFmtId="174" fontId="54" fillId="0" borderId="0" xfId="0" applyFont="1" applyBorder="1" applyProtection="1">
      <protection locked="0"/>
    </xf>
    <xf numFmtId="175" fontId="44" fillId="14" borderId="0" xfId="59" applyNumberFormat="1" applyFont="1" applyFill="1" applyAlignment="1">
      <alignment horizontal="center"/>
    </xf>
    <xf numFmtId="175" fontId="44" fillId="14" borderId="8" xfId="59" applyNumberFormat="1" applyFont="1" applyFill="1" applyBorder="1" applyAlignment="1">
      <alignment horizontal="center"/>
    </xf>
    <xf numFmtId="42" fontId="54" fillId="0" borderId="0" xfId="211" applyNumberFormat="1" applyFont="1"/>
    <xf numFmtId="44" fontId="54" fillId="0" borderId="0" xfId="211" applyNumberFormat="1" applyFont="1"/>
    <xf numFmtId="9" fontId="54" fillId="0" borderId="0" xfId="266" applyFont="1" applyFill="1" applyBorder="1"/>
    <xf numFmtId="174" fontId="54" fillId="0" borderId="0" xfId="192" applyNumberFormat="1" applyFont="1"/>
    <xf numFmtId="174" fontId="54" fillId="0" borderId="0" xfId="474" applyFont="1"/>
    <xf numFmtId="0" fontId="54" fillId="0" borderId="0" xfId="474" applyNumberFormat="1" applyFont="1" applyAlignment="1" applyProtection="1">
      <alignment horizontal="center"/>
      <protection locked="0"/>
    </xf>
    <xf numFmtId="174" fontId="54" fillId="0" borderId="0" xfId="474" applyFont="1" applyAlignment="1">
      <alignment horizontal="right"/>
    </xf>
    <xf numFmtId="174" fontId="54" fillId="0" borderId="0" xfId="474" applyFont="1" applyAlignment="1">
      <alignment horizontal="center"/>
    </xf>
    <xf numFmtId="0" fontId="54" fillId="0" borderId="0" xfId="381" applyNumberFormat="1" applyFont="1" applyAlignment="1">
      <alignment horizontal="center"/>
    </xf>
    <xf numFmtId="1" fontId="21" fillId="0" borderId="0" xfId="474" applyNumberFormat="1" applyFont="1" applyAlignment="1">
      <alignment horizontal="left"/>
    </xf>
    <xf numFmtId="174" fontId="97" fillId="0" borderId="0" xfId="474" quotePrefix="1" applyFont="1" applyAlignment="1">
      <alignment horizontal="left"/>
    </xf>
    <xf numFmtId="174" fontId="16" fillId="0" borderId="0" xfId="474" applyFont="1"/>
    <xf numFmtId="174" fontId="21" fillId="0" borderId="0" xfId="474" applyFont="1"/>
    <xf numFmtId="174" fontId="21" fillId="0" borderId="0" xfId="474" quotePrefix="1" applyFont="1" applyAlignment="1">
      <alignment horizontal="left"/>
    </xf>
    <xf numFmtId="0" fontId="21" fillId="0" borderId="0" xfId="79" applyNumberFormat="1" applyFont="1" applyFill="1" applyAlignment="1"/>
    <xf numFmtId="186" fontId="21" fillId="14" borderId="0" xfId="79" applyNumberFormat="1" applyFont="1" applyFill="1" applyAlignment="1"/>
    <xf numFmtId="43" fontId="21" fillId="0" borderId="0" xfId="79" applyFont="1" applyAlignment="1"/>
    <xf numFmtId="43" fontId="21" fillId="0" borderId="3" xfId="79" applyFont="1" applyBorder="1" applyAlignment="1"/>
    <xf numFmtId="43" fontId="21" fillId="0" borderId="0" xfId="79" applyFont="1" applyBorder="1" applyAlignment="1"/>
    <xf numFmtId="174" fontId="21" fillId="0" borderId="0" xfId="474" applyFont="1" applyAlignment="1">
      <alignment horizontal="left"/>
    </xf>
    <xf numFmtId="186" fontId="21" fillId="0" borderId="0" xfId="79" applyNumberFormat="1" applyFont="1" applyAlignment="1"/>
    <xf numFmtId="186" fontId="21" fillId="0" borderId="1" xfId="79" applyNumberFormat="1" applyFont="1" applyBorder="1" applyAlignment="1"/>
    <xf numFmtId="0" fontId="54" fillId="0" borderId="0" xfId="79" applyNumberFormat="1" applyFont="1" applyAlignment="1">
      <alignment horizontal="center"/>
    </xf>
    <xf numFmtId="174" fontId="54" fillId="17" borderId="0" xfId="474" applyFont="1" applyFill="1"/>
    <xf numFmtId="174" fontId="107" fillId="0" borderId="0" xfId="474" applyFont="1"/>
    <xf numFmtId="174" fontId="54" fillId="0" borderId="9" xfId="474" applyFont="1" applyBorder="1" applyAlignment="1">
      <alignment horizontal="center"/>
    </xf>
    <xf numFmtId="174" fontId="54" fillId="0" borderId="16" xfId="474" applyFont="1" applyBorder="1" applyAlignment="1">
      <alignment horizontal="center"/>
    </xf>
    <xf numFmtId="174" fontId="54" fillId="0" borderId="7" xfId="474" applyFont="1" applyBorder="1" applyAlignment="1">
      <alignment horizontal="center"/>
    </xf>
    <xf numFmtId="174" fontId="54" fillId="0" borderId="38" xfId="474" applyFont="1" applyBorder="1" applyAlignment="1">
      <alignment horizontal="center"/>
    </xf>
    <xf numFmtId="174" fontId="54" fillId="0" borderId="30" xfId="474" applyFont="1" applyBorder="1" applyAlignment="1">
      <alignment horizontal="center"/>
    </xf>
    <xf numFmtId="174" fontId="54" fillId="0" borderId="31" xfId="474" applyFont="1" applyBorder="1" applyAlignment="1">
      <alignment horizontal="center"/>
    </xf>
    <xf numFmtId="174" fontId="54" fillId="0" borderId="33" xfId="474" applyFont="1" applyBorder="1"/>
    <xf numFmtId="174" fontId="54" fillId="0" borderId="33" xfId="474" applyFont="1" applyBorder="1" applyAlignment="1">
      <alignment horizontal="center"/>
    </xf>
    <xf numFmtId="174" fontId="54" fillId="0" borderId="10" xfId="474" applyFont="1" applyBorder="1" applyAlignment="1">
      <alignment horizontal="center"/>
    </xf>
    <xf numFmtId="174" fontId="54" fillId="0" borderId="12" xfId="474" applyFont="1" applyBorder="1"/>
    <xf numFmtId="174" fontId="54" fillId="0" borderId="30" xfId="474" applyFont="1" applyBorder="1"/>
    <xf numFmtId="174" fontId="54" fillId="0" borderId="11" xfId="474" applyFont="1" applyBorder="1"/>
    <xf numFmtId="174" fontId="54" fillId="0" borderId="11" xfId="474" applyFont="1" applyBorder="1" applyAlignment="1">
      <alignment horizontal="center"/>
    </xf>
    <xf numFmtId="174" fontId="54" fillId="0" borderId="12" xfId="474" applyFont="1" applyBorder="1" applyAlignment="1">
      <alignment horizontal="center"/>
    </xf>
    <xf numFmtId="174" fontId="54" fillId="0" borderId="15" xfId="474" applyFont="1" applyBorder="1" applyAlignment="1">
      <alignment horizontal="center"/>
    </xf>
    <xf numFmtId="174" fontId="54" fillId="0" borderId="17" xfId="474" applyFont="1" applyBorder="1" applyAlignment="1">
      <alignment horizontal="center"/>
    </xf>
    <xf numFmtId="174" fontId="54" fillId="0" borderId="1" xfId="474" applyFont="1" applyBorder="1" applyAlignment="1">
      <alignment horizontal="center"/>
    </xf>
    <xf numFmtId="174" fontId="107" fillId="0" borderId="1" xfId="474" applyFont="1" applyBorder="1" applyAlignment="1">
      <alignment horizontal="center"/>
    </xf>
    <xf numFmtId="174" fontId="54" fillId="0" borderId="32" xfId="474" applyFont="1" applyBorder="1" applyAlignment="1">
      <alignment horizontal="center"/>
    </xf>
    <xf numFmtId="43" fontId="54" fillId="0" borderId="10" xfId="79" applyFont="1" applyFill="1" applyBorder="1"/>
    <xf numFmtId="43" fontId="54" fillId="0" borderId="0" xfId="79" applyFont="1" applyFill="1" applyBorder="1"/>
    <xf numFmtId="43" fontId="54" fillId="0" borderId="0" xfId="79" applyFont="1" applyFill="1" applyBorder="1" applyAlignment="1">
      <alignment horizontal="center"/>
    </xf>
    <xf numFmtId="174" fontId="54" fillId="0" borderId="10" xfId="474" applyFont="1" applyBorder="1"/>
    <xf numFmtId="174" fontId="54" fillId="17" borderId="11" xfId="474" applyFont="1" applyFill="1" applyBorder="1"/>
    <xf numFmtId="43" fontId="54" fillId="17" borderId="10" xfId="79" applyFont="1" applyFill="1" applyBorder="1"/>
    <xf numFmtId="43" fontId="54" fillId="17" borderId="0" xfId="79" applyFont="1" applyFill="1" applyBorder="1"/>
    <xf numFmtId="43" fontId="54" fillId="17" borderId="0" xfId="79" applyFont="1" applyFill="1" applyBorder="1" applyAlignment="1">
      <alignment horizontal="center"/>
    </xf>
    <xf numFmtId="174" fontId="54" fillId="17" borderId="12" xfId="474" applyFont="1" applyFill="1" applyBorder="1"/>
    <xf numFmtId="43" fontId="54" fillId="0" borderId="10" xfId="79" applyFont="1" applyBorder="1" applyAlignment="1"/>
    <xf numFmtId="281" fontId="54" fillId="0" borderId="11" xfId="79" applyNumberFormat="1" applyFont="1" applyBorder="1" applyAlignment="1"/>
    <xf numFmtId="174" fontId="54" fillId="0" borderId="15" xfId="474" applyFont="1" applyBorder="1"/>
    <xf numFmtId="176" fontId="54" fillId="0" borderId="17" xfId="102" applyNumberFormat="1" applyFont="1" applyFill="1" applyBorder="1"/>
    <xf numFmtId="10" fontId="54" fillId="0" borderId="1" xfId="283" applyNumberFormat="1" applyFont="1" applyFill="1" applyBorder="1"/>
    <xf numFmtId="174" fontId="54" fillId="0" borderId="1" xfId="474" applyFont="1" applyBorder="1"/>
    <xf numFmtId="176" fontId="54" fillId="0" borderId="1" xfId="102" applyNumberFormat="1" applyFont="1" applyFill="1" applyBorder="1"/>
    <xf numFmtId="174" fontId="54" fillId="0" borderId="32" xfId="474" applyFont="1" applyBorder="1"/>
    <xf numFmtId="43" fontId="54" fillId="0" borderId="17" xfId="79" applyFont="1" applyBorder="1" applyAlignment="1"/>
    <xf numFmtId="43" fontId="54" fillId="0" borderId="0" xfId="79" applyFont="1"/>
    <xf numFmtId="43" fontId="54" fillId="0" borderId="0" xfId="79" applyFont="1" applyFill="1"/>
    <xf numFmtId="0" fontId="39" fillId="0" borderId="0" xfId="475" applyFont="1"/>
    <xf numFmtId="0" fontId="14" fillId="0" borderId="0" xfId="475"/>
    <xf numFmtId="0" fontId="14" fillId="23" borderId="0" xfId="475" applyFill="1"/>
    <xf numFmtId="0" fontId="39" fillId="24" borderId="0" xfId="475" applyFont="1" applyFill="1"/>
    <xf numFmtId="0" fontId="39" fillId="0" borderId="0" xfId="475" applyFont="1" applyAlignment="1">
      <alignment horizontal="center"/>
    </xf>
    <xf numFmtId="0" fontId="14" fillId="0" borderId="30" xfId="407" applyBorder="1"/>
    <xf numFmtId="10" fontId="14" fillId="0" borderId="31" xfId="407" applyNumberFormat="1" applyBorder="1"/>
    <xf numFmtId="164" fontId="14" fillId="17" borderId="0" xfId="266" applyNumberFormat="1" applyFill="1"/>
    <xf numFmtId="0" fontId="14" fillId="0" borderId="10" xfId="407" applyBorder="1"/>
    <xf numFmtId="10" fontId="14" fillId="23" borderId="12" xfId="407" applyNumberFormat="1" applyFill="1" applyBorder="1"/>
    <xf numFmtId="0" fontId="14" fillId="0" borderId="0" xfId="407" applyAlignment="1">
      <alignment horizontal="center"/>
    </xf>
    <xf numFmtId="10" fontId="14" fillId="0" borderId="12" xfId="407" applyNumberFormat="1" applyBorder="1"/>
    <xf numFmtId="0" fontId="39" fillId="0" borderId="1" xfId="470" quotePrefix="1">
      <alignment horizontal="center" wrapText="1"/>
    </xf>
    <xf numFmtId="0" fontId="39" fillId="0" borderId="0" xfId="470" quotePrefix="1" applyBorder="1">
      <alignment horizontal="center" wrapText="1"/>
    </xf>
    <xf numFmtId="0" fontId="14" fillId="0" borderId="17" xfId="407" applyBorder="1"/>
    <xf numFmtId="10" fontId="14" fillId="0" borderId="38" xfId="407" applyNumberFormat="1" applyBorder="1"/>
    <xf numFmtId="174" fontId="0" fillId="0" borderId="0" xfId="0" quotePrefix="1"/>
    <xf numFmtId="174" fontId="0" fillId="0" borderId="0" xfId="0"/>
    <xf numFmtId="0" fontId="14" fillId="0" borderId="3" xfId="475" applyBorder="1"/>
    <xf numFmtId="41" fontId="14" fillId="0" borderId="3" xfId="475" applyNumberFormat="1" applyBorder="1"/>
    <xf numFmtId="41" fontId="14" fillId="0" borderId="0" xfId="475" applyNumberFormat="1"/>
    <xf numFmtId="0" fontId="14" fillId="25" borderId="0" xfId="445" quotePrefix="1" applyFill="1">
      <alignment horizontal="left" indent="1"/>
    </xf>
    <xf numFmtId="174" fontId="0" fillId="25" borderId="0" xfId="0" quotePrefix="1" applyFill="1"/>
    <xf numFmtId="283" fontId="14" fillId="25" borderId="0" xfId="447" applyFill="1"/>
    <xf numFmtId="283" fontId="14" fillId="25" borderId="0" xfId="447" applyFill="1" applyBorder="1"/>
    <xf numFmtId="283" fontId="14" fillId="25" borderId="0" xfId="475" applyNumberFormat="1" applyFill="1"/>
    <xf numFmtId="0" fontId="14" fillId="25" borderId="0" xfId="475" applyFill="1"/>
    <xf numFmtId="41" fontId="14" fillId="25" borderId="0" xfId="475" applyNumberFormat="1" applyFill="1"/>
    <xf numFmtId="0" fontId="14" fillId="0" borderId="0" xfId="445" quotePrefix="1" applyFill="1">
      <alignment horizontal="left" indent="1"/>
    </xf>
    <xf numFmtId="283" fontId="14" fillId="0" borderId="0" xfId="447" applyFill="1"/>
    <xf numFmtId="283" fontId="14" fillId="0" borderId="0" xfId="447" applyFill="1" applyBorder="1"/>
    <xf numFmtId="283" fontId="14" fillId="0" borderId="0" xfId="475" applyNumberFormat="1"/>
    <xf numFmtId="0" fontId="39" fillId="0" borderId="0" xfId="407" applyFont="1"/>
    <xf numFmtId="0" fontId="14" fillId="0" borderId="0" xfId="407"/>
    <xf numFmtId="283" fontId="14" fillId="25" borderId="1" xfId="446" applyFill="1"/>
    <xf numFmtId="283" fontId="14" fillId="25" borderId="1" xfId="447" applyFill="1" applyBorder="1"/>
    <xf numFmtId="283" fontId="14" fillId="25" borderId="1" xfId="475" applyNumberFormat="1" applyFill="1" applyBorder="1"/>
    <xf numFmtId="41" fontId="14" fillId="25" borderId="1" xfId="475" applyNumberFormat="1" applyFill="1" applyBorder="1"/>
    <xf numFmtId="41" fontId="14" fillId="0" borderId="1" xfId="475" applyNumberFormat="1" applyBorder="1"/>
    <xf numFmtId="41" fontId="0" fillId="0" borderId="0" xfId="0" applyNumberFormat="1"/>
    <xf numFmtId="170" fontId="0" fillId="0" borderId="0" xfId="0" applyNumberFormat="1"/>
    <xf numFmtId="41" fontId="0" fillId="24" borderId="0" xfId="0" applyNumberFormat="1" applyFill="1"/>
    <xf numFmtId="283" fontId="14" fillId="0" borderId="0" xfId="447"/>
    <xf numFmtId="0" fontId="14" fillId="0" borderId="0" xfId="445" quotePrefix="1">
      <alignment horizontal="left" indent="1"/>
    </xf>
    <xf numFmtId="283" fontId="14" fillId="0" borderId="0" xfId="447" applyBorder="1"/>
    <xf numFmtId="175" fontId="14" fillId="19" borderId="0" xfId="59" applyNumberFormat="1" applyFill="1"/>
    <xf numFmtId="41" fontId="14" fillId="19" borderId="0" xfId="407" applyNumberFormat="1" applyFill="1"/>
    <xf numFmtId="41" fontId="14" fillId="0" borderId="0" xfId="447" applyNumberFormat="1"/>
    <xf numFmtId="41" fontId="14" fillId="0" borderId="3" xfId="59" applyNumberFormat="1" applyBorder="1"/>
    <xf numFmtId="41" fontId="14" fillId="0" borderId="0" xfId="447" applyNumberFormat="1" applyBorder="1"/>
    <xf numFmtId="41" fontId="14" fillId="0" borderId="3" xfId="447" applyNumberFormat="1" applyBorder="1"/>
    <xf numFmtId="176" fontId="0" fillId="0" borderId="0" xfId="0" applyNumberFormat="1"/>
    <xf numFmtId="176" fontId="0" fillId="24" borderId="0" xfId="0" applyNumberFormat="1" applyFill="1"/>
    <xf numFmtId="0" fontId="14" fillId="25" borderId="1" xfId="475" applyFill="1" applyBorder="1"/>
    <xf numFmtId="0" fontId="39" fillId="0" borderId="0" xfId="444">
      <alignment horizontal="center" wrapText="1"/>
    </xf>
    <xf numFmtId="0" fontId="39" fillId="0" borderId="0" xfId="444" quotePrefix="1">
      <alignment horizontal="center" wrapText="1"/>
    </xf>
    <xf numFmtId="283" fontId="14" fillId="0" borderId="1" xfId="446"/>
    <xf numFmtId="0" fontId="14" fillId="0" borderId="1" xfId="475" applyBorder="1"/>
    <xf numFmtId="175" fontId="14" fillId="0" borderId="0" xfId="59" applyNumberFormat="1"/>
    <xf numFmtId="175" fontId="14" fillId="0" borderId="1" xfId="59" applyNumberFormat="1" applyBorder="1"/>
    <xf numFmtId="283" fontId="14" fillId="0" borderId="7" xfId="448"/>
    <xf numFmtId="283" fontId="14" fillId="0" borderId="14" xfId="449"/>
    <xf numFmtId="0" fontId="39" fillId="0" borderId="0" xfId="450" quotePrefix="1"/>
    <xf numFmtId="10" fontId="14" fillId="0" borderId="0" xfId="451" quotePrefix="1"/>
    <xf numFmtId="10" fontId="14" fillId="0" borderId="0" xfId="451"/>
    <xf numFmtId="283" fontId="14" fillId="0" borderId="49" xfId="452"/>
    <xf numFmtId="283" fontId="14" fillId="0" borderId="8" xfId="453"/>
    <xf numFmtId="174" fontId="0" fillId="0" borderId="0" xfId="0" applyAlignment="1">
      <alignment horizontal="center"/>
    </xf>
    <xf numFmtId="10" fontId="0" fillId="0" borderId="0" xfId="0" applyNumberFormat="1"/>
    <xf numFmtId="41" fontId="0" fillId="0" borderId="3" xfId="0" applyNumberFormat="1" applyBorder="1"/>
    <xf numFmtId="174" fontId="54" fillId="0" borderId="0" xfId="211" applyFont="1" applyAlignment="1">
      <alignment horizontal="center"/>
    </xf>
    <xf numFmtId="49" fontId="54" fillId="0" borderId="0" xfId="211" applyNumberFormat="1" applyFont="1" applyAlignment="1" applyProtection="1">
      <alignment horizontal="center"/>
      <protection locked="0"/>
    </xf>
    <xf numFmtId="0" fontId="54" fillId="0" borderId="0" xfId="211" applyNumberFormat="1" applyFont="1" applyFill="1" applyAlignment="1" applyProtection="1">
      <alignment vertical="top" wrapText="1"/>
      <protection locked="0"/>
    </xf>
    <xf numFmtId="0" fontId="93" fillId="0" borderId="0" xfId="211" applyNumberFormat="1" applyFont="1" applyFill="1" applyAlignment="1" applyProtection="1">
      <alignment vertical="top" wrapText="1"/>
      <protection locked="0"/>
    </xf>
    <xf numFmtId="174" fontId="54" fillId="0" borderId="0" xfId="0" applyFont="1" applyFill="1" applyAlignment="1">
      <alignment horizontal="left" wrapText="1"/>
    </xf>
    <xf numFmtId="0" fontId="54" fillId="0" borderId="0" xfId="211" quotePrefix="1" applyNumberFormat="1" applyFont="1" applyFill="1" applyAlignment="1">
      <alignment vertical="top" wrapText="1"/>
    </xf>
    <xf numFmtId="0" fontId="54" fillId="0" borderId="0" xfId="211" applyNumberFormat="1" applyFont="1" applyFill="1" applyAlignment="1">
      <alignment vertical="top" wrapText="1"/>
    </xf>
    <xf numFmtId="0" fontId="54" fillId="0" borderId="0" xfId="188" quotePrefix="1" applyNumberFormat="1" applyFont="1" applyFill="1" applyAlignment="1">
      <alignment vertical="top" wrapText="1"/>
    </xf>
    <xf numFmtId="0" fontId="54" fillId="0" borderId="0" xfId="188" applyNumberFormat="1" applyFont="1" applyFill="1" applyAlignment="1">
      <alignment vertical="top" wrapText="1"/>
    </xf>
    <xf numFmtId="174" fontId="54" fillId="0" borderId="0" xfId="0" applyFont="1" applyFill="1" applyAlignment="1">
      <alignment vertical="top" wrapText="1"/>
    </xf>
    <xf numFmtId="0" fontId="54" fillId="0" borderId="0" xfId="206" applyFont="1" applyFill="1" applyAlignment="1">
      <alignment vertical="top" wrapText="1"/>
    </xf>
    <xf numFmtId="0" fontId="54" fillId="0" borderId="0" xfId="0" applyNumberFormat="1" applyFont="1" applyFill="1" applyBorder="1" applyAlignment="1">
      <alignment horizontal="left" vertical="top" wrapText="1"/>
    </xf>
    <xf numFmtId="174" fontId="44" fillId="0" borderId="0" xfId="0" applyFont="1" applyAlignment="1">
      <alignment horizontal="left" vertical="center" wrapText="1"/>
    </xf>
    <xf numFmtId="174" fontId="54" fillId="0" borderId="0" xfId="201" applyFont="1" applyFill="1" applyBorder="1" applyAlignment="1">
      <alignment horizontal="left"/>
    </xf>
    <xf numFmtId="174" fontId="54" fillId="0" borderId="0" xfId="201" applyFont="1" applyFill="1" applyBorder="1" applyAlignment="1">
      <alignment horizontal="left" vertical="top" wrapText="1"/>
    </xf>
    <xf numFmtId="174" fontId="54" fillId="0" borderId="0" xfId="201" applyFont="1" applyFill="1" applyBorder="1" applyAlignment="1">
      <alignment horizontal="left" wrapText="1"/>
    </xf>
    <xf numFmtId="174" fontId="54" fillId="0" borderId="0" xfId="201" applyFont="1" applyAlignment="1">
      <alignment horizontal="left" vertical="top" wrapText="1"/>
    </xf>
    <xf numFmtId="174" fontId="54" fillId="0" borderId="30" xfId="0" applyFont="1" applyBorder="1" applyAlignment="1">
      <alignment horizontal="center"/>
    </xf>
    <xf numFmtId="174" fontId="54" fillId="0" borderId="31" xfId="0" applyFont="1" applyBorder="1" applyAlignment="1">
      <alignment horizontal="center"/>
    </xf>
    <xf numFmtId="174" fontId="54" fillId="0" borderId="17" xfId="0" applyFont="1" applyBorder="1" applyAlignment="1">
      <alignment horizontal="center"/>
    </xf>
    <xf numFmtId="174" fontId="54" fillId="0" borderId="32" xfId="0" applyFont="1" applyBorder="1" applyAlignment="1">
      <alignment horizontal="center"/>
    </xf>
    <xf numFmtId="174" fontId="54" fillId="0" borderId="0" xfId="0" applyFont="1" applyFill="1" applyAlignment="1">
      <alignment horizontal="left" vertical="top" wrapText="1"/>
    </xf>
    <xf numFmtId="0" fontId="54" fillId="0" borderId="0" xfId="188" applyNumberFormat="1" applyFont="1" applyFill="1" applyAlignment="1">
      <alignment horizontal="left" vertical="top" wrapText="1"/>
    </xf>
    <xf numFmtId="174" fontId="61" fillId="0" borderId="0" xfId="0" applyFont="1" applyAlignment="1">
      <alignment horizontal="center"/>
    </xf>
    <xf numFmtId="0" fontId="61" fillId="0" borderId="0" xfId="212" applyFont="1" applyAlignment="1">
      <alignment horizontal="center"/>
    </xf>
    <xf numFmtId="174" fontId="54" fillId="0" borderId="0" xfId="0" applyFont="1" applyFill="1" applyAlignment="1">
      <alignment horizontal="left" vertical="center" wrapText="1"/>
    </xf>
    <xf numFmtId="0" fontId="83" fillId="0" borderId="0" xfId="188" applyNumberFormat="1" applyFont="1" applyFill="1" applyAlignment="1">
      <alignment horizontal="left" vertical="top" wrapText="1"/>
    </xf>
    <xf numFmtId="0" fontId="54" fillId="0" borderId="0" xfId="184" applyFont="1" applyFill="1" applyAlignment="1">
      <alignment horizontal="center"/>
    </xf>
    <xf numFmtId="3" fontId="54" fillId="0" borderId="0" xfId="184" applyNumberFormat="1" applyFont="1" applyFill="1" applyAlignment="1">
      <alignment horizontal="center"/>
    </xf>
    <xf numFmtId="0" fontId="54" fillId="19" borderId="0" xfId="184" applyFont="1" applyFill="1" applyAlignment="1">
      <alignment horizontal="center"/>
    </xf>
    <xf numFmtId="0" fontId="107" fillId="0" borderId="0" xfId="184" applyFont="1" applyFill="1" applyAlignment="1">
      <alignment horizontal="center"/>
    </xf>
    <xf numFmtId="0" fontId="107" fillId="19" borderId="0" xfId="184" applyFont="1" applyFill="1" applyAlignment="1">
      <alignment horizontal="center"/>
    </xf>
    <xf numFmtId="0" fontId="54" fillId="0" borderId="0" xfId="184" applyFont="1" applyFill="1" applyBorder="1" applyAlignment="1">
      <alignment wrapText="1"/>
    </xf>
    <xf numFmtId="0" fontId="54" fillId="0" borderId="0" xfId="184" applyFont="1" applyBorder="1" applyAlignment="1">
      <alignment wrapText="1"/>
    </xf>
    <xf numFmtId="0" fontId="54" fillId="0" borderId="0" xfId="184" applyFont="1" applyFill="1" applyBorder="1" applyAlignment="1">
      <alignment horizontal="center"/>
    </xf>
    <xf numFmtId="0" fontId="54" fillId="0" borderId="0" xfId="184" applyFont="1" applyFill="1" applyAlignment="1">
      <alignment horizontal="left" wrapText="1"/>
    </xf>
    <xf numFmtId="0" fontId="54" fillId="0" borderId="0" xfId="184" applyFont="1" applyFill="1" applyAlignment="1"/>
    <xf numFmtId="0" fontId="54" fillId="0" borderId="24" xfId="184" applyFont="1" applyFill="1" applyBorder="1" applyAlignment="1">
      <alignment horizontal="center"/>
    </xf>
    <xf numFmtId="0" fontId="54" fillId="0" borderId="21" xfId="184" applyFont="1" applyFill="1" applyBorder="1" applyAlignment="1">
      <alignment horizontal="center"/>
    </xf>
    <xf numFmtId="0" fontId="54" fillId="0" borderId="20" xfId="184" applyFont="1" applyFill="1" applyBorder="1" applyAlignment="1">
      <alignment horizontal="center"/>
    </xf>
    <xf numFmtId="174" fontId="54" fillId="0" borderId="10" xfId="474" applyFont="1" applyBorder="1" applyAlignment="1">
      <alignment horizontal="center"/>
    </xf>
    <xf numFmtId="174" fontId="54" fillId="0" borderId="0" xfId="474" applyFont="1" applyAlignment="1">
      <alignment horizontal="center"/>
    </xf>
    <xf numFmtId="174" fontId="54" fillId="0" borderId="12" xfId="474" applyFont="1" applyBorder="1" applyAlignment="1">
      <alignment horizontal="center"/>
    </xf>
    <xf numFmtId="174" fontId="16" fillId="0" borderId="0" xfId="474" applyFont="1" applyAlignment="1">
      <alignment horizontal="left" wrapText="1"/>
    </xf>
    <xf numFmtId="0" fontId="54" fillId="0" borderId="19" xfId="187" applyFont="1" applyFill="1" applyBorder="1" applyAlignment="1">
      <alignment horizontal="left"/>
    </xf>
    <xf numFmtId="0" fontId="54" fillId="0" borderId="0" xfId="187" applyFont="1" applyFill="1" applyBorder="1" applyAlignment="1">
      <alignment horizontal="left"/>
    </xf>
    <xf numFmtId="0" fontId="54" fillId="0" borderId="0" xfId="187" applyFont="1" applyFill="1" applyAlignment="1">
      <alignment horizontal="center"/>
    </xf>
    <xf numFmtId="0" fontId="54" fillId="0" borderId="0" xfId="211" applyNumberFormat="1" applyFont="1" applyFill="1" applyAlignment="1">
      <alignment horizontal="center"/>
    </xf>
    <xf numFmtId="0" fontId="61" fillId="0" borderId="0" xfId="187" applyFont="1" applyFill="1" applyBorder="1" applyAlignment="1">
      <alignment horizontal="center"/>
    </xf>
    <xf numFmtId="174" fontId="61" fillId="0" borderId="0" xfId="0" applyFont="1" applyAlignment="1" applyProtection="1">
      <alignment horizontal="center"/>
      <protection locked="0"/>
    </xf>
    <xf numFmtId="2" fontId="104" fillId="0" borderId="0" xfId="0" applyNumberFormat="1" applyFont="1" applyAlignment="1">
      <alignment horizontal="left" wrapText="1"/>
    </xf>
    <xf numFmtId="174" fontId="104" fillId="0" borderId="0" xfId="0" applyFont="1" applyAlignment="1">
      <alignment horizontal="left"/>
    </xf>
    <xf numFmtId="3" fontId="54" fillId="0" borderId="0" xfId="211" applyNumberFormat="1" applyFont="1" applyAlignment="1">
      <alignment horizontal="center"/>
    </xf>
    <xf numFmtId="174" fontId="54" fillId="0" borderId="0" xfId="0" applyFont="1" applyAlignment="1">
      <alignment horizontal="center"/>
    </xf>
    <xf numFmtId="0" fontId="39" fillId="0" borderId="0" xfId="475" applyFont="1" applyAlignment="1">
      <alignment horizontal="center"/>
    </xf>
    <xf numFmtId="0" fontId="13" fillId="0" borderId="0" xfId="442" quotePrefix="1" applyAlignment="1">
      <alignment horizontal="left" wrapText="1"/>
    </xf>
    <xf numFmtId="174" fontId="0" fillId="0" borderId="0" xfId="0"/>
    <xf numFmtId="0" fontId="21" fillId="0" borderId="0" xfId="443" quotePrefix="1" applyAlignment="1">
      <alignment horizontal="left" wrapText="1"/>
    </xf>
    <xf numFmtId="0" fontId="21" fillId="0" borderId="0" xfId="443" applyAlignment="1">
      <alignment horizontal="left" wrapText="1"/>
    </xf>
    <xf numFmtId="0" fontId="14" fillId="23" borderId="1" xfId="475" applyFill="1" applyBorder="1" applyAlignment="1">
      <alignment horizontal="center"/>
    </xf>
    <xf numFmtId="0" fontId="39" fillId="0" borderId="16" xfId="475" applyFont="1" applyBorder="1" applyAlignment="1">
      <alignment horizontal="center"/>
    </xf>
    <xf numFmtId="0" fontId="39" fillId="0" borderId="7" xfId="475" applyFont="1" applyBorder="1" applyAlignment="1">
      <alignment horizontal="center"/>
    </xf>
    <xf numFmtId="0" fontId="39" fillId="0" borderId="38" xfId="475" applyFont="1" applyBorder="1" applyAlignment="1">
      <alignment horizontal="center"/>
    </xf>
    <xf numFmtId="279" fontId="54" fillId="0" borderId="21" xfId="59" applyNumberFormat="1" applyFont="1" applyFill="1" applyBorder="1" applyAlignment="1"/>
  </cellXfs>
  <cellStyles count="476">
    <cellStyle name="¢ Currency [1]" xfId="2" xr:uid="{00000000-0005-0000-0000-000000000000}"/>
    <cellStyle name="¢ Currency [2]" xfId="3" xr:uid="{00000000-0005-0000-0000-000001000000}"/>
    <cellStyle name="¢ Currency [3]" xfId="4" xr:uid="{00000000-0005-0000-0000-000002000000}"/>
    <cellStyle name="£ Currency [0]" xfId="5" xr:uid="{00000000-0005-0000-0000-000003000000}"/>
    <cellStyle name="£ Currency [1]" xfId="6" xr:uid="{00000000-0005-0000-0000-000004000000}"/>
    <cellStyle name="£ Currency [2]" xfId="7" xr:uid="{00000000-0005-0000-0000-000005000000}"/>
    <cellStyle name="=C:\WINNT35\SYSTEM32\COMMAND.COM" xfId="1" xr:uid="{00000000-0005-0000-0000-000006000000}"/>
    <cellStyle name="Basic" xfId="8" xr:uid="{00000000-0005-0000-0000-000007000000}"/>
    <cellStyle name="black" xfId="9" xr:uid="{00000000-0005-0000-0000-000008000000}"/>
    <cellStyle name="blu" xfId="10" xr:uid="{00000000-0005-0000-0000-000009000000}"/>
    <cellStyle name="BoldUnderlineNumber" xfId="453" xr:uid="{3854B2B7-EEC1-4881-8233-7B90ED297C02}"/>
    <cellStyle name="bot" xfId="11" xr:uid="{00000000-0005-0000-0000-00000A000000}"/>
    <cellStyle name="Bullet" xfId="12" xr:uid="{00000000-0005-0000-0000-00000B000000}"/>
    <cellStyle name="Bullet [0]" xfId="13" xr:uid="{00000000-0005-0000-0000-00000C000000}"/>
    <cellStyle name="Bullet [2]" xfId="14" xr:uid="{00000000-0005-0000-0000-00000D000000}"/>
    <cellStyle name="Bullet [4]" xfId="15" xr:uid="{00000000-0005-0000-0000-00000E000000}"/>
    <cellStyle name="c" xfId="16" xr:uid="{00000000-0005-0000-0000-00000F000000}"/>
    <cellStyle name="c," xfId="17" xr:uid="{00000000-0005-0000-0000-000010000000}"/>
    <cellStyle name="c_HardInc " xfId="18" xr:uid="{00000000-0005-0000-0000-000011000000}"/>
    <cellStyle name="c_HardInc _ITC Great Plains Formula 1-12-09a" xfId="19" xr:uid="{00000000-0005-0000-0000-000012000000}"/>
    <cellStyle name="C00A" xfId="20" xr:uid="{00000000-0005-0000-0000-000013000000}"/>
    <cellStyle name="C00B" xfId="21" xr:uid="{00000000-0005-0000-0000-000014000000}"/>
    <cellStyle name="C00L" xfId="22" xr:uid="{00000000-0005-0000-0000-000015000000}"/>
    <cellStyle name="C01A" xfId="23" xr:uid="{00000000-0005-0000-0000-000016000000}"/>
    <cellStyle name="C01B" xfId="24" xr:uid="{00000000-0005-0000-0000-000017000000}"/>
    <cellStyle name="C01H" xfId="25" xr:uid="{00000000-0005-0000-0000-000018000000}"/>
    <cellStyle name="C01L" xfId="26" xr:uid="{00000000-0005-0000-0000-000019000000}"/>
    <cellStyle name="C02A" xfId="27" xr:uid="{00000000-0005-0000-0000-00001A000000}"/>
    <cellStyle name="C02B" xfId="28" xr:uid="{00000000-0005-0000-0000-00001B000000}"/>
    <cellStyle name="C02H" xfId="29" xr:uid="{00000000-0005-0000-0000-00001C000000}"/>
    <cellStyle name="C02L" xfId="30" xr:uid="{00000000-0005-0000-0000-00001D000000}"/>
    <cellStyle name="C03A" xfId="31" xr:uid="{00000000-0005-0000-0000-00001E000000}"/>
    <cellStyle name="C03B" xfId="32" xr:uid="{00000000-0005-0000-0000-00001F000000}"/>
    <cellStyle name="C03H" xfId="33" xr:uid="{00000000-0005-0000-0000-000020000000}"/>
    <cellStyle name="C03L" xfId="34" xr:uid="{00000000-0005-0000-0000-000021000000}"/>
    <cellStyle name="C04A" xfId="35" xr:uid="{00000000-0005-0000-0000-000022000000}"/>
    <cellStyle name="C04B" xfId="36" xr:uid="{00000000-0005-0000-0000-000023000000}"/>
    <cellStyle name="C04H" xfId="37" xr:uid="{00000000-0005-0000-0000-000024000000}"/>
    <cellStyle name="C04L" xfId="38" xr:uid="{00000000-0005-0000-0000-000025000000}"/>
    <cellStyle name="C05A" xfId="39" xr:uid="{00000000-0005-0000-0000-000026000000}"/>
    <cellStyle name="C05B" xfId="40" xr:uid="{00000000-0005-0000-0000-000027000000}"/>
    <cellStyle name="C05H" xfId="41" xr:uid="{00000000-0005-0000-0000-000028000000}"/>
    <cellStyle name="C05L" xfId="42" xr:uid="{00000000-0005-0000-0000-000029000000}"/>
    <cellStyle name="C05L 2" xfId="43" xr:uid="{00000000-0005-0000-0000-00002A000000}"/>
    <cellStyle name="C06A" xfId="44" xr:uid="{00000000-0005-0000-0000-00002B000000}"/>
    <cellStyle name="C06B" xfId="45" xr:uid="{00000000-0005-0000-0000-00002C000000}"/>
    <cellStyle name="C06H" xfId="46" xr:uid="{00000000-0005-0000-0000-00002D000000}"/>
    <cellStyle name="C06L" xfId="47" xr:uid="{00000000-0005-0000-0000-00002E000000}"/>
    <cellStyle name="C07A" xfId="48" xr:uid="{00000000-0005-0000-0000-00002F000000}"/>
    <cellStyle name="C07B" xfId="49" xr:uid="{00000000-0005-0000-0000-000030000000}"/>
    <cellStyle name="C07H" xfId="50" xr:uid="{00000000-0005-0000-0000-000031000000}"/>
    <cellStyle name="C07L" xfId="51" xr:uid="{00000000-0005-0000-0000-000032000000}"/>
    <cellStyle name="c1" xfId="52" xr:uid="{00000000-0005-0000-0000-000033000000}"/>
    <cellStyle name="c1," xfId="53" xr:uid="{00000000-0005-0000-0000-000034000000}"/>
    <cellStyle name="c2" xfId="54" xr:uid="{00000000-0005-0000-0000-000035000000}"/>
    <cellStyle name="c2," xfId="55" xr:uid="{00000000-0005-0000-0000-000036000000}"/>
    <cellStyle name="c3" xfId="56" xr:uid="{00000000-0005-0000-0000-000037000000}"/>
    <cellStyle name="cas" xfId="57" xr:uid="{00000000-0005-0000-0000-000038000000}"/>
    <cellStyle name="Centered Heading" xfId="58" xr:uid="{00000000-0005-0000-0000-000039000000}"/>
    <cellStyle name="ColumnHeader" xfId="470" xr:uid="{73AD8DBE-7776-412B-AAB2-B9FACD0AB582}"/>
    <cellStyle name="Comma" xfId="59" builtinId="3"/>
    <cellStyle name="Comma  - Style1" xfId="60" xr:uid="{00000000-0005-0000-0000-00003B000000}"/>
    <cellStyle name="Comma  - Style2" xfId="61" xr:uid="{00000000-0005-0000-0000-00003C000000}"/>
    <cellStyle name="Comma  - Style3" xfId="62" xr:uid="{00000000-0005-0000-0000-00003D000000}"/>
    <cellStyle name="Comma  - Style4" xfId="63" xr:uid="{00000000-0005-0000-0000-00003E000000}"/>
    <cellStyle name="Comma  - Style5" xfId="64" xr:uid="{00000000-0005-0000-0000-00003F000000}"/>
    <cellStyle name="Comma  - Style6" xfId="65" xr:uid="{00000000-0005-0000-0000-000040000000}"/>
    <cellStyle name="Comma  - Style7" xfId="66" xr:uid="{00000000-0005-0000-0000-000041000000}"/>
    <cellStyle name="Comma  - Style8" xfId="67" xr:uid="{00000000-0005-0000-0000-000042000000}"/>
    <cellStyle name="Comma [0] 2" xfId="68" xr:uid="{00000000-0005-0000-0000-000043000000}"/>
    <cellStyle name="Comma [0] 2 2" xfId="383" xr:uid="{F761B933-9AF3-417E-9BCA-1A90BDDEA6EF}"/>
    <cellStyle name="Comma [0] 3" xfId="421" xr:uid="{6D437AA0-9DA7-4F79-B698-281344A8EFC8}"/>
    <cellStyle name="Comma [0] 4" xfId="424" xr:uid="{4CB77D75-DF0E-4CC6-A629-07D5CAC7C73E}"/>
    <cellStyle name="Comma [1]" xfId="69" xr:uid="{00000000-0005-0000-0000-000044000000}"/>
    <cellStyle name="Comma [2]" xfId="70" xr:uid="{00000000-0005-0000-0000-000045000000}"/>
    <cellStyle name="Comma [3]" xfId="71" xr:uid="{00000000-0005-0000-0000-000046000000}"/>
    <cellStyle name="Comma 0.0" xfId="72" xr:uid="{00000000-0005-0000-0000-000047000000}"/>
    <cellStyle name="Comma 0.00" xfId="73" xr:uid="{00000000-0005-0000-0000-000048000000}"/>
    <cellStyle name="Comma 0.000" xfId="74" xr:uid="{00000000-0005-0000-0000-000049000000}"/>
    <cellStyle name="Comma 0.0000" xfId="75" xr:uid="{00000000-0005-0000-0000-00004A000000}"/>
    <cellStyle name="Comma 10" xfId="76" xr:uid="{00000000-0005-0000-0000-00004B000000}"/>
    <cellStyle name="Comma 10 10" xfId="403" xr:uid="{E7B1182E-74CD-4B9D-91E2-F37CF9A0B231}"/>
    <cellStyle name="Comma 10 2" xfId="412" xr:uid="{5E5098CF-2A15-41BF-8CE6-7C346D5FDD53}"/>
    <cellStyle name="Comma 11" xfId="77" xr:uid="{00000000-0005-0000-0000-00004C000000}"/>
    <cellStyle name="Comma 13" xfId="395" xr:uid="{9F0DC352-6B6C-4AFB-BEAB-4828AB9AF195}"/>
    <cellStyle name="Comma 13 2" xfId="428" xr:uid="{74A744B4-9383-4494-8DB8-7DAC7A23B98C}"/>
    <cellStyle name="Comma 13 3" xfId="432" xr:uid="{EFAEBC66-551B-4C60-B31A-25E7386447F5}"/>
    <cellStyle name="Comma 13 4" xfId="460" xr:uid="{5A85C913-1F0F-4203-8880-E0CC791F8740}"/>
    <cellStyle name="Comma 14" xfId="409" xr:uid="{7FAAA872-1E31-4957-9CB3-AA9FFA7200F1}"/>
    <cellStyle name="Comma 14 2" xfId="436" xr:uid="{DF7BFA0C-7731-46FC-911B-A8D97F8D23D4}"/>
    <cellStyle name="Comma 14 3" xfId="467" xr:uid="{56CA1BA0-4242-4D91-ACBA-AC6542ABE523}"/>
    <cellStyle name="Comma 2" xfId="78" xr:uid="{00000000-0005-0000-0000-00004D000000}"/>
    <cellStyle name="Comma 2 2" xfId="79" xr:uid="{00000000-0005-0000-0000-00004E000000}"/>
    <cellStyle name="Comma 2 2 2" xfId="408" xr:uid="{DF90DCB8-D352-4C67-8CEB-2C56FE6BA759}"/>
    <cellStyle name="Comma 2 3" xfId="465" xr:uid="{CA0EDC63-4F55-4ABF-B7D2-26C39CECBB6D}"/>
    <cellStyle name="Comma 2 4" xfId="422" xr:uid="{8178DE3A-39C9-4693-BCA4-2B6894605E88}"/>
    <cellStyle name="Comma 3" xfId="80" xr:uid="{00000000-0005-0000-0000-00004F000000}"/>
    <cellStyle name="Comma 3 2" xfId="81" xr:uid="{00000000-0005-0000-0000-000050000000}"/>
    <cellStyle name="Comma 4" xfId="82" xr:uid="{00000000-0005-0000-0000-000051000000}"/>
    <cellStyle name="Comma 5" xfId="83" xr:uid="{00000000-0005-0000-0000-000052000000}"/>
    <cellStyle name="Comma 5 2" xfId="388" xr:uid="{3D411168-7E09-4308-A8A8-367BDFD3D398}"/>
    <cellStyle name="Comma 6" xfId="84" xr:uid="{00000000-0005-0000-0000-000053000000}"/>
    <cellStyle name="Comma 7" xfId="85" xr:uid="{00000000-0005-0000-0000-000054000000}"/>
    <cellStyle name="Comma 7 2" xfId="384" xr:uid="{2623140B-6045-457D-8B8D-C4F83A435DB0}"/>
    <cellStyle name="Comma 8" xfId="86" xr:uid="{00000000-0005-0000-0000-000055000000}"/>
    <cellStyle name="Comma 8 2" xfId="87" xr:uid="{00000000-0005-0000-0000-000056000000}"/>
    <cellStyle name="Comma 8 2 2" xfId="365" xr:uid="{00000000-0005-0000-0000-000057000000}"/>
    <cellStyle name="Comma 9" xfId="88" xr:uid="{00000000-0005-0000-0000-000058000000}"/>
    <cellStyle name="Comma 9 2" xfId="366" xr:uid="{00000000-0005-0000-0000-000059000000}"/>
    <cellStyle name="Comma Input" xfId="89" xr:uid="{00000000-0005-0000-0000-00005A000000}"/>
    <cellStyle name="Comma0" xfId="90" xr:uid="{00000000-0005-0000-0000-00005B000000}"/>
    <cellStyle name="Company Name" xfId="91" xr:uid="{00000000-0005-0000-0000-00005C000000}"/>
    <cellStyle name="Config Data" xfId="92" xr:uid="{00000000-0005-0000-0000-00005D000000}"/>
    <cellStyle name="Currency" xfId="93" builtinId="4"/>
    <cellStyle name="Currency [1]" xfId="94" xr:uid="{00000000-0005-0000-0000-00005F000000}"/>
    <cellStyle name="Currency [2]" xfId="95" xr:uid="{00000000-0005-0000-0000-000060000000}"/>
    <cellStyle name="Currency [3]" xfId="96" xr:uid="{00000000-0005-0000-0000-000061000000}"/>
    <cellStyle name="Currency 0.0" xfId="97" xr:uid="{00000000-0005-0000-0000-000062000000}"/>
    <cellStyle name="Currency 0.00" xfId="98" xr:uid="{00000000-0005-0000-0000-000063000000}"/>
    <cellStyle name="Currency 0.000" xfId="99" xr:uid="{00000000-0005-0000-0000-000064000000}"/>
    <cellStyle name="Currency 0.0000" xfId="100" xr:uid="{00000000-0005-0000-0000-000065000000}"/>
    <cellStyle name="Currency 2" xfId="101" xr:uid="{00000000-0005-0000-0000-000066000000}"/>
    <cellStyle name="Currency 2 2" xfId="102" xr:uid="{00000000-0005-0000-0000-000067000000}"/>
    <cellStyle name="Currency 3" xfId="103" xr:uid="{00000000-0005-0000-0000-000068000000}"/>
    <cellStyle name="Currency 3 2" xfId="104" xr:uid="{00000000-0005-0000-0000-000069000000}"/>
    <cellStyle name="Currency 4" xfId="105" xr:uid="{00000000-0005-0000-0000-00006A000000}"/>
    <cellStyle name="Currency 5" xfId="399" xr:uid="{534CB1AD-10C2-4AB1-A3A5-7689DF5131A3}"/>
    <cellStyle name="Currency 5 2" xfId="461" xr:uid="{DEB07902-D11E-450C-BD3E-DDFB0CB3DD19}"/>
    <cellStyle name="Currency 5 3" xfId="433" xr:uid="{2D6FB710-CE1E-4C8E-A898-C0207588CB22}"/>
    <cellStyle name="Currency 6" xfId="392" xr:uid="{5B9FE03A-15BF-454D-8DA3-BDF05C890F20}"/>
    <cellStyle name="Currency 6 2" xfId="457" xr:uid="{065156A1-FFA1-4A52-8576-5B8CA4F274C8}"/>
    <cellStyle name="Currency 7" xfId="414" xr:uid="{82DD0E24-4D63-41AD-8275-629175534384}"/>
    <cellStyle name="Currency Input" xfId="106" xr:uid="{00000000-0005-0000-0000-00006B000000}"/>
    <cellStyle name="Currency0" xfId="107" xr:uid="{00000000-0005-0000-0000-00006C000000}"/>
    <cellStyle name="d" xfId="108" xr:uid="{00000000-0005-0000-0000-00006D000000}"/>
    <cellStyle name="d," xfId="109" xr:uid="{00000000-0005-0000-0000-00006E000000}"/>
    <cellStyle name="d1" xfId="110" xr:uid="{00000000-0005-0000-0000-00006F000000}"/>
    <cellStyle name="d1," xfId="111" xr:uid="{00000000-0005-0000-0000-000070000000}"/>
    <cellStyle name="d2" xfId="112" xr:uid="{00000000-0005-0000-0000-000071000000}"/>
    <cellStyle name="d2," xfId="113" xr:uid="{00000000-0005-0000-0000-000072000000}"/>
    <cellStyle name="d3" xfId="114" xr:uid="{00000000-0005-0000-0000-000073000000}"/>
    <cellStyle name="Dash" xfId="115" xr:uid="{00000000-0005-0000-0000-000074000000}"/>
    <cellStyle name="Date" xfId="116" xr:uid="{00000000-0005-0000-0000-000075000000}"/>
    <cellStyle name="Date [Abbreviated]" xfId="117" xr:uid="{00000000-0005-0000-0000-000076000000}"/>
    <cellStyle name="Date [Long Europe]" xfId="118" xr:uid="{00000000-0005-0000-0000-000077000000}"/>
    <cellStyle name="Date [Long U.S.]" xfId="119" xr:uid="{00000000-0005-0000-0000-000078000000}"/>
    <cellStyle name="Date [Short Europe]" xfId="120" xr:uid="{00000000-0005-0000-0000-000079000000}"/>
    <cellStyle name="Date [Short U.S.]" xfId="121" xr:uid="{00000000-0005-0000-0000-00007A000000}"/>
    <cellStyle name="Date_ITCM 2010 Template" xfId="122" xr:uid="{00000000-0005-0000-0000-00007B000000}"/>
    <cellStyle name="Define$0" xfId="123" xr:uid="{00000000-0005-0000-0000-00007C000000}"/>
    <cellStyle name="Define$1" xfId="124" xr:uid="{00000000-0005-0000-0000-00007D000000}"/>
    <cellStyle name="Define$2" xfId="125" xr:uid="{00000000-0005-0000-0000-00007E000000}"/>
    <cellStyle name="Define0" xfId="126" xr:uid="{00000000-0005-0000-0000-00007F000000}"/>
    <cellStyle name="Define1" xfId="127" xr:uid="{00000000-0005-0000-0000-000080000000}"/>
    <cellStyle name="Define1x" xfId="128" xr:uid="{00000000-0005-0000-0000-000081000000}"/>
    <cellStyle name="Define2" xfId="129" xr:uid="{00000000-0005-0000-0000-000082000000}"/>
    <cellStyle name="Define2x" xfId="130" xr:uid="{00000000-0005-0000-0000-000083000000}"/>
    <cellStyle name="DetailIndented" xfId="445" xr:uid="{EF7D95CF-53B4-4749-889B-C10CC5911407}"/>
    <cellStyle name="DetailIndented 2" xfId="471" xr:uid="{EB29970C-0BC7-4912-BB5D-8AC50B273E4B}"/>
    <cellStyle name="DetailIndented 3" xfId="423" xr:uid="{7D3BA15C-CBAF-4A07-9018-6822D06A1BD8}"/>
    <cellStyle name="DetailTotalNumber" xfId="446" xr:uid="{183FFDE4-DEB7-4721-9438-D43F0BC40D77}"/>
    <cellStyle name="Dollar" xfId="131" xr:uid="{00000000-0005-0000-0000-000084000000}"/>
    <cellStyle name="e" xfId="132" xr:uid="{00000000-0005-0000-0000-000085000000}"/>
    <cellStyle name="e1" xfId="133" xr:uid="{00000000-0005-0000-0000-000086000000}"/>
    <cellStyle name="e2" xfId="134" xr:uid="{00000000-0005-0000-0000-000087000000}"/>
    <cellStyle name="Euro" xfId="135" xr:uid="{00000000-0005-0000-0000-000088000000}"/>
    <cellStyle name="Fixed" xfId="136" xr:uid="{00000000-0005-0000-0000-000089000000}"/>
    <cellStyle name="FOOTER - Style1" xfId="137" xr:uid="{00000000-0005-0000-0000-00008A000000}"/>
    <cellStyle name="g" xfId="138" xr:uid="{00000000-0005-0000-0000-00008B000000}"/>
    <cellStyle name="general" xfId="139" xr:uid="{00000000-0005-0000-0000-00008C000000}"/>
    <cellStyle name="General [C]" xfId="140" xr:uid="{00000000-0005-0000-0000-00008D000000}"/>
    <cellStyle name="General [R]" xfId="141" xr:uid="{00000000-0005-0000-0000-00008E000000}"/>
    <cellStyle name="GrandTotalNumber" xfId="452" xr:uid="{2C1022C3-0EF5-49D5-8849-C395A55B9F7F}"/>
    <cellStyle name="Green" xfId="142" xr:uid="{00000000-0005-0000-0000-00008F000000}"/>
    <cellStyle name="grey" xfId="143" xr:uid="{00000000-0005-0000-0000-000090000000}"/>
    <cellStyle name="Header" xfId="442" xr:uid="{405ABDD8-5294-4728-8C86-133C5829EAD7}"/>
    <cellStyle name="Header1" xfId="144" xr:uid="{00000000-0005-0000-0000-000091000000}"/>
    <cellStyle name="Header2" xfId="145" xr:uid="{00000000-0005-0000-0000-000092000000}"/>
    <cellStyle name="Heading" xfId="146" xr:uid="{00000000-0005-0000-0000-000093000000}"/>
    <cellStyle name="Heading 1" xfId="147" builtinId="16" customBuiltin="1"/>
    <cellStyle name="Heading 2" xfId="148" builtinId="17" customBuiltin="1"/>
    <cellStyle name="Heading 2 2" xfId="149" xr:uid="{00000000-0005-0000-0000-000096000000}"/>
    <cellStyle name="Heading No Underline" xfId="150" xr:uid="{00000000-0005-0000-0000-000097000000}"/>
    <cellStyle name="Heading With Underline" xfId="151" xr:uid="{00000000-0005-0000-0000-000098000000}"/>
    <cellStyle name="Heading1" xfId="152" xr:uid="{00000000-0005-0000-0000-000099000000}"/>
    <cellStyle name="Heading2" xfId="153" xr:uid="{00000000-0005-0000-0000-00009A000000}"/>
    <cellStyle name="Headline" xfId="154" xr:uid="{00000000-0005-0000-0000-00009B000000}"/>
    <cellStyle name="Highlight" xfId="155" xr:uid="{00000000-0005-0000-0000-00009C000000}"/>
    <cellStyle name="Hyperlink 2" xfId="156" xr:uid="{00000000-0005-0000-0000-00009D000000}"/>
    <cellStyle name="Hyperlink 3" xfId="397" xr:uid="{E050CF66-328B-42CB-BC51-760479A85BCC}"/>
    <cellStyle name="in" xfId="157" xr:uid="{00000000-0005-0000-0000-00009E000000}"/>
    <cellStyle name="Indented [0]" xfId="158" xr:uid="{00000000-0005-0000-0000-00009F000000}"/>
    <cellStyle name="Indented [2]" xfId="159" xr:uid="{00000000-0005-0000-0000-0000A0000000}"/>
    <cellStyle name="Indented [4]" xfId="160" xr:uid="{00000000-0005-0000-0000-0000A1000000}"/>
    <cellStyle name="Indented [6]" xfId="161" xr:uid="{00000000-0005-0000-0000-0000A2000000}"/>
    <cellStyle name="Input [yellow]" xfId="162" xr:uid="{00000000-0005-0000-0000-0000A3000000}"/>
    <cellStyle name="Input$0" xfId="163" xr:uid="{00000000-0005-0000-0000-0000A4000000}"/>
    <cellStyle name="Input$1" xfId="164" xr:uid="{00000000-0005-0000-0000-0000A5000000}"/>
    <cellStyle name="Input$2" xfId="165" xr:uid="{00000000-0005-0000-0000-0000A6000000}"/>
    <cellStyle name="Input0" xfId="166" xr:uid="{00000000-0005-0000-0000-0000A7000000}"/>
    <cellStyle name="Input1" xfId="167" xr:uid="{00000000-0005-0000-0000-0000A8000000}"/>
    <cellStyle name="Input1x" xfId="168" xr:uid="{00000000-0005-0000-0000-0000A9000000}"/>
    <cellStyle name="Input2" xfId="169" xr:uid="{00000000-0005-0000-0000-0000AA000000}"/>
    <cellStyle name="Input2x" xfId="170" xr:uid="{00000000-0005-0000-0000-0000AB000000}"/>
    <cellStyle name="lborder" xfId="171" xr:uid="{00000000-0005-0000-0000-0000AC000000}"/>
    <cellStyle name="LeftSubtitle" xfId="172" xr:uid="{00000000-0005-0000-0000-0000AD000000}"/>
    <cellStyle name="Lines" xfId="173" xr:uid="{00000000-0005-0000-0000-0000AE000000}"/>
    <cellStyle name="m" xfId="174" xr:uid="{00000000-0005-0000-0000-0000AF000000}"/>
    <cellStyle name="m1" xfId="175" xr:uid="{00000000-0005-0000-0000-0000B0000000}"/>
    <cellStyle name="m2" xfId="176" xr:uid="{00000000-0005-0000-0000-0000B1000000}"/>
    <cellStyle name="m3" xfId="177" xr:uid="{00000000-0005-0000-0000-0000B2000000}"/>
    <cellStyle name="Multiple" xfId="178" xr:uid="{00000000-0005-0000-0000-0000B3000000}"/>
    <cellStyle name="Negative" xfId="179" xr:uid="{00000000-0005-0000-0000-0000B4000000}"/>
    <cellStyle name="no dec" xfId="180" xr:uid="{00000000-0005-0000-0000-0000B5000000}"/>
    <cellStyle name="Normal" xfId="0" builtinId="0"/>
    <cellStyle name="Normal - Style1" xfId="181" xr:uid="{00000000-0005-0000-0000-0000B7000000}"/>
    <cellStyle name="Normal 10" xfId="182" xr:uid="{00000000-0005-0000-0000-0000B8000000}"/>
    <cellStyle name="Normal 10 2" xfId="367" xr:uid="{00000000-0005-0000-0000-0000B9000000}"/>
    <cellStyle name="Normal 10 4" xfId="387" xr:uid="{98628C40-199B-443E-AAA0-21DDBE974296}"/>
    <cellStyle name="Normal 11" xfId="183" xr:uid="{00000000-0005-0000-0000-0000BA000000}"/>
    <cellStyle name="Normal 115" xfId="416" xr:uid="{6B3E176F-9D2F-41CB-9E0B-99EDB772AAA5}"/>
    <cellStyle name="Normal 12" xfId="385" xr:uid="{F9C35DC4-0C87-4520-8F3F-A639677D5A67}"/>
    <cellStyle name="Normal 12 2" xfId="390" xr:uid="{067A044E-AE69-411B-B26C-F2CB4D7DB1CE}"/>
    <cellStyle name="Normal 12 2 2" xfId="455" xr:uid="{DCE68295-6EDC-43E5-B368-88ACA1FFF274}"/>
    <cellStyle name="Normal 12 2 3" xfId="472" xr:uid="{45FD72F7-57C9-4691-A4CE-B7CAE1C4ADD8}"/>
    <cellStyle name="Normal 12 3" xfId="413" xr:uid="{D221270A-6273-43DD-8638-CFF4EB5FC966}"/>
    <cellStyle name="Normal 13" xfId="386" xr:uid="{78025087-982E-4C7F-ACFE-47F60D34F0BF}"/>
    <cellStyle name="Normal 13 2" xfId="417" xr:uid="{632D5E3E-C134-479C-B47B-D4273870AB83}"/>
    <cellStyle name="Normal 14" xfId="394" xr:uid="{8E3F4A83-48C0-4C7F-8542-4C7C8C6573F3}"/>
    <cellStyle name="Normal 14 2" xfId="426" xr:uid="{152FE2B7-6B95-4E09-BE83-EF199FC12A43}"/>
    <cellStyle name="Normal 14 3" xfId="430" xr:uid="{0A551ADD-9919-4425-B115-90B8B96A44D3}"/>
    <cellStyle name="Normal 14 4" xfId="458" xr:uid="{FE8FE34C-3A81-432F-A2B5-7508B8A1F986}"/>
    <cellStyle name="Normal 15" xfId="415" xr:uid="{1FAA150E-F9C2-4DDE-BB6C-3BC2336A8653}"/>
    <cellStyle name="Normal 16" xfId="454" xr:uid="{4B77C745-619E-48BB-9C82-5DA58C758FDF}"/>
    <cellStyle name="Normal 16 2" xfId="473" xr:uid="{D3CEBC2E-13A3-4235-94DB-75E3F1D50B8C}"/>
    <cellStyle name="Normal 17" xfId="468" xr:uid="{7214C1D8-F280-4855-B9BD-336540DF8B6E}"/>
    <cellStyle name="Normal 17 2" xfId="475" xr:uid="{7BF52208-ACBB-4057-962E-6A8602BD80F4}"/>
    <cellStyle name="Normal 18" xfId="418" xr:uid="{0054C15C-348A-44AD-B54E-DC32AF070DF0}"/>
    <cellStyle name="Normal 2" xfId="184" xr:uid="{00000000-0005-0000-0000-0000BB000000}"/>
    <cellStyle name="Normal 2 2" xfId="185" xr:uid="{00000000-0005-0000-0000-0000BC000000}"/>
    <cellStyle name="Normal 2 2 2" xfId="407" xr:uid="{94A398C0-BC84-4205-A8F7-6BA33CD04666}"/>
    <cellStyle name="Normal 2 2 2 2" xfId="411" xr:uid="{A947FF5A-79C5-4C0C-99FE-FC719312F083}"/>
    <cellStyle name="Normal 2 3" xfId="400" xr:uid="{99C7BAB2-44CF-4352-A06D-32660CF94868}"/>
    <cellStyle name="Normal 2 3 2" xfId="419" xr:uid="{15ED385A-7249-4D8E-B6DA-8C77A66D2C59}"/>
    <cellStyle name="Normal 2 4" xfId="420" xr:uid="{7675754C-4452-48C3-938D-E641E63B3745}"/>
    <cellStyle name="Normal 2 6 2 2" xfId="398" xr:uid="{90831672-E5D5-4962-9369-CDD3C3164A8B}"/>
    <cellStyle name="Normal 2 6 2 2 2" xfId="429" xr:uid="{4843A7D1-6705-4904-85A1-2DDC21DBA9A3}"/>
    <cellStyle name="Normal 2 6 2 2 3" xfId="431" xr:uid="{A4ACF1EC-E750-42EF-AE0A-EB32EC3F9F5F}"/>
    <cellStyle name="Normal 2 6 2 2 4" xfId="459" xr:uid="{0A9D3AA5-93B0-46D8-B2B7-E39F11C02340}"/>
    <cellStyle name="Normal 3" xfId="186" xr:uid="{00000000-0005-0000-0000-0000BD000000}"/>
    <cellStyle name="Normal 3 2" xfId="187" xr:uid="{00000000-0005-0000-0000-0000BE000000}"/>
    <cellStyle name="Normal 3 3" xfId="437" xr:uid="{E7E1B497-5DD9-4583-BABD-7FA54AF0D321}"/>
    <cellStyle name="Normal 3 3 2" xfId="439" xr:uid="{C37CD2BC-3EB3-4A99-9E0D-292A5E83C9FE}"/>
    <cellStyle name="Normal 3 3 3" xfId="441" xr:uid="{32343A54-E1F8-4437-B1C1-FED538DC036C}"/>
    <cellStyle name="Normal 3 4" xfId="393" xr:uid="{A2F5DAA9-C3B6-4EEA-A91B-A40354CB2988}"/>
    <cellStyle name="Normal 3 5" xfId="464" xr:uid="{EF12219C-1059-40A0-B96A-582FCB3E358F}"/>
    <cellStyle name="Normal 3 8" xfId="401" xr:uid="{D3C3B44F-40D6-4AA7-89CE-2277A17EB89F}"/>
    <cellStyle name="Normal 3_Attach O, GG, Support -New Method 2-14-11" xfId="188" xr:uid="{00000000-0005-0000-0000-0000BF000000}"/>
    <cellStyle name="Normal 4" xfId="189" xr:uid="{00000000-0005-0000-0000-0000C0000000}"/>
    <cellStyle name="Normal 4 2" xfId="190" xr:uid="{00000000-0005-0000-0000-0000C1000000}"/>
    <cellStyle name="Normal 4 3" xfId="425" xr:uid="{ED70D05A-DBB4-4C66-A945-8C7E450BE301}"/>
    <cellStyle name="Normal 4 4" xfId="469" xr:uid="{A359AD0D-FA19-472A-9EAD-A61CF4848577}"/>
    <cellStyle name="Normal 4_Attach O, GG, Support -New Method 2-14-11" xfId="191" xr:uid="{00000000-0005-0000-0000-0000C2000000}"/>
    <cellStyle name="Normal 42" xfId="382" xr:uid="{C61695BD-D805-478D-842A-8A54684A4FB0}"/>
    <cellStyle name="Normal 5" xfId="192" xr:uid="{00000000-0005-0000-0000-0000C3000000}"/>
    <cellStyle name="Normal 6" xfId="193" xr:uid="{00000000-0005-0000-0000-0000C4000000}"/>
    <cellStyle name="Normal 6 2" xfId="194" xr:uid="{00000000-0005-0000-0000-0000C5000000}"/>
    <cellStyle name="Normal 6 2 2" xfId="195" xr:uid="{00000000-0005-0000-0000-0000C6000000}"/>
    <cellStyle name="Normal 6 2 2 2" xfId="196" xr:uid="{00000000-0005-0000-0000-0000C7000000}"/>
    <cellStyle name="Normal 6 2 2 2 2" xfId="371" xr:uid="{00000000-0005-0000-0000-0000C8000000}"/>
    <cellStyle name="Normal 6 2 2 3" xfId="370" xr:uid="{00000000-0005-0000-0000-0000C9000000}"/>
    <cellStyle name="Normal 6 2 3" xfId="197" xr:uid="{00000000-0005-0000-0000-0000CA000000}"/>
    <cellStyle name="Normal 6 2 3 2" xfId="372" xr:uid="{00000000-0005-0000-0000-0000CB000000}"/>
    <cellStyle name="Normal 6 2 4" xfId="369" xr:uid="{00000000-0005-0000-0000-0000CC000000}"/>
    <cellStyle name="Normal 6 3" xfId="198" xr:uid="{00000000-0005-0000-0000-0000CD000000}"/>
    <cellStyle name="Normal 6 3 2" xfId="199" xr:uid="{00000000-0005-0000-0000-0000CE000000}"/>
    <cellStyle name="Normal 6 3 2 2" xfId="374" xr:uid="{00000000-0005-0000-0000-0000CF000000}"/>
    <cellStyle name="Normal 6 3 3" xfId="373" xr:uid="{00000000-0005-0000-0000-0000D0000000}"/>
    <cellStyle name="Normal 6 4" xfId="200" xr:uid="{00000000-0005-0000-0000-0000D1000000}"/>
    <cellStyle name="Normal 6 4 2" xfId="375" xr:uid="{00000000-0005-0000-0000-0000D2000000}"/>
    <cellStyle name="Normal 6 5" xfId="368" xr:uid="{00000000-0005-0000-0000-0000D3000000}"/>
    <cellStyle name="Normal 7" xfId="201" xr:uid="{00000000-0005-0000-0000-0000D4000000}"/>
    <cellStyle name="Normal 7 2" xfId="474" xr:uid="{9A22704F-8351-4206-8B78-C1B0EE49550F}"/>
    <cellStyle name="Normal 7 2 2" xfId="402" xr:uid="{AD73AC99-C7E3-460A-B993-E6386AAB25D6}"/>
    <cellStyle name="Normal 8" xfId="202" xr:uid="{00000000-0005-0000-0000-0000D5000000}"/>
    <cellStyle name="Normal 8 2" xfId="203" xr:uid="{00000000-0005-0000-0000-0000D6000000}"/>
    <cellStyle name="Normal 8 2 2" xfId="377" xr:uid="{00000000-0005-0000-0000-0000D7000000}"/>
    <cellStyle name="Normal 8 3" xfId="376" xr:uid="{00000000-0005-0000-0000-0000D8000000}"/>
    <cellStyle name="Normal 9" xfId="204" xr:uid="{00000000-0005-0000-0000-0000D9000000}"/>
    <cellStyle name="Normal 9 2" xfId="205" xr:uid="{00000000-0005-0000-0000-0000DA000000}"/>
    <cellStyle name="Normal 9 2 2" xfId="379" xr:uid="{00000000-0005-0000-0000-0000DB000000}"/>
    <cellStyle name="Normal 9 3" xfId="378" xr:uid="{00000000-0005-0000-0000-0000DC000000}"/>
    <cellStyle name="Normal_21 Exh B" xfId="206" xr:uid="{00000000-0005-0000-0000-0000DD000000}"/>
    <cellStyle name="Normal_AR workpaper --2002 Def Tax Exp by Account 8-14-02" xfId="380" xr:uid="{00000000-0005-0000-0000-0000DE000000}"/>
    <cellStyle name="Normal_ATC Projected 2008 Monthly Plant Balances for Attachment O 2 (2)" xfId="207" xr:uid="{00000000-0005-0000-0000-0000DF000000}"/>
    <cellStyle name="Normal_Attachment GG Example 8 26 09" xfId="208" xr:uid="{00000000-0005-0000-0000-0000E0000000}"/>
    <cellStyle name="Normal_Attachment GG Template ER11-28 11-18-10" xfId="209" xr:uid="{00000000-0005-0000-0000-0000E1000000}"/>
    <cellStyle name="Normal_Attachment O Support - 2004 True-up" xfId="210" xr:uid="{00000000-0005-0000-0000-0000E2000000}"/>
    <cellStyle name="Normal_Attachment Os for 2002 True-up" xfId="211" xr:uid="{00000000-0005-0000-0000-0000E3000000}"/>
    <cellStyle name="Normal_Attachment Os for 2002 True-up 2" xfId="381" xr:uid="{E97780FB-4568-43DA-8A23-E012521B915B}"/>
    <cellStyle name="Normal_Schedule O Info for Mike" xfId="212" xr:uid="{00000000-0005-0000-0000-0000E4000000}"/>
    <cellStyle name="Output1_Back" xfId="213" xr:uid="{00000000-0005-0000-0000-0000E5000000}"/>
    <cellStyle name="p" xfId="214" xr:uid="{00000000-0005-0000-0000-0000E6000000}"/>
    <cellStyle name="p_2010 Attachment O  GG_082709" xfId="215" xr:uid="{00000000-0005-0000-0000-0000E7000000}"/>
    <cellStyle name="p_2010 Attachment O Template Supporting Work Papers_ITC Midwest" xfId="216" xr:uid="{00000000-0005-0000-0000-0000E8000000}"/>
    <cellStyle name="p_2010 Attachment O Template Supporting Work Papers_ITCTransmission" xfId="217" xr:uid="{00000000-0005-0000-0000-0000E9000000}"/>
    <cellStyle name="p_2010 Attachment O Template Supporting Work Papers_METC" xfId="218" xr:uid="{00000000-0005-0000-0000-0000EA000000}"/>
    <cellStyle name="p_2Mod11" xfId="219" xr:uid="{00000000-0005-0000-0000-0000EB000000}"/>
    <cellStyle name="p_aavidmod11.xls Chart 1" xfId="220" xr:uid="{00000000-0005-0000-0000-0000EC000000}"/>
    <cellStyle name="p_aavidmod11.xls Chart 2" xfId="221" xr:uid="{00000000-0005-0000-0000-0000ED000000}"/>
    <cellStyle name="p_Attachment O &amp; GG" xfId="222" xr:uid="{00000000-0005-0000-0000-0000EE000000}"/>
    <cellStyle name="p_charts for capm" xfId="223" xr:uid="{00000000-0005-0000-0000-0000EF000000}"/>
    <cellStyle name="p_DCF" xfId="224" xr:uid="{00000000-0005-0000-0000-0000F0000000}"/>
    <cellStyle name="p_DCF_2Mod11" xfId="225" xr:uid="{00000000-0005-0000-0000-0000F1000000}"/>
    <cellStyle name="p_DCF_aavidmod11.xls Chart 1" xfId="226" xr:uid="{00000000-0005-0000-0000-0000F2000000}"/>
    <cellStyle name="p_DCF_aavidmod11.xls Chart 2" xfId="227" xr:uid="{00000000-0005-0000-0000-0000F3000000}"/>
    <cellStyle name="p_DCF_charts for capm" xfId="228" xr:uid="{00000000-0005-0000-0000-0000F4000000}"/>
    <cellStyle name="p_DCF_DCF5" xfId="229" xr:uid="{00000000-0005-0000-0000-0000F5000000}"/>
    <cellStyle name="p_DCF_Template2" xfId="230" xr:uid="{00000000-0005-0000-0000-0000F6000000}"/>
    <cellStyle name="p_DCF_Template2_1" xfId="231" xr:uid="{00000000-0005-0000-0000-0000F7000000}"/>
    <cellStyle name="p_DCF_VERA" xfId="232" xr:uid="{00000000-0005-0000-0000-0000F8000000}"/>
    <cellStyle name="p_DCF_VERA_1" xfId="233" xr:uid="{00000000-0005-0000-0000-0000F9000000}"/>
    <cellStyle name="p_DCF_VERA_1_Template2" xfId="234" xr:uid="{00000000-0005-0000-0000-0000FA000000}"/>
    <cellStyle name="p_DCF_VERA_aavidmod11.xls Chart 2" xfId="235" xr:uid="{00000000-0005-0000-0000-0000FB000000}"/>
    <cellStyle name="p_DCF_VERA_Model02" xfId="236" xr:uid="{00000000-0005-0000-0000-0000FC000000}"/>
    <cellStyle name="p_DCF_VERA_Template2" xfId="237" xr:uid="{00000000-0005-0000-0000-0000FD000000}"/>
    <cellStyle name="p_DCF_VERA_VERA" xfId="238" xr:uid="{00000000-0005-0000-0000-0000FE000000}"/>
    <cellStyle name="p_DCF_VERA_VERA_1" xfId="239" xr:uid="{00000000-0005-0000-0000-0000FF000000}"/>
    <cellStyle name="p_DCF_VERA_VERA_2" xfId="240" xr:uid="{00000000-0005-0000-0000-000000010000}"/>
    <cellStyle name="p_DCF_VERA_VERA_Template2" xfId="241" xr:uid="{00000000-0005-0000-0000-000001010000}"/>
    <cellStyle name="p_DCF5" xfId="242" xr:uid="{00000000-0005-0000-0000-000002010000}"/>
    <cellStyle name="p_ITC Great Plains Formula 1-12-09a" xfId="243" xr:uid="{00000000-0005-0000-0000-000003010000}"/>
    <cellStyle name="p_ITCM 2010 Template" xfId="244" xr:uid="{00000000-0005-0000-0000-000004010000}"/>
    <cellStyle name="p_ITCMW 2009 Rate" xfId="245" xr:uid="{00000000-0005-0000-0000-000005010000}"/>
    <cellStyle name="p_ITCMW 2010 Rate_083109" xfId="246" xr:uid="{00000000-0005-0000-0000-000006010000}"/>
    <cellStyle name="p_ITCOP 2010 Rate_083109" xfId="247" xr:uid="{00000000-0005-0000-0000-000007010000}"/>
    <cellStyle name="p_ITCT 2009 Rate" xfId="248" xr:uid="{00000000-0005-0000-0000-000008010000}"/>
    <cellStyle name="p_ITCT New 2010 Attachment O &amp; GG_111209NL" xfId="249" xr:uid="{00000000-0005-0000-0000-000009010000}"/>
    <cellStyle name="p_METC 2010 Rate_083109" xfId="250" xr:uid="{00000000-0005-0000-0000-00000A010000}"/>
    <cellStyle name="p_Template2" xfId="251" xr:uid="{00000000-0005-0000-0000-00000B010000}"/>
    <cellStyle name="p_Template2_1" xfId="252" xr:uid="{00000000-0005-0000-0000-00000C010000}"/>
    <cellStyle name="p_VERA" xfId="253" xr:uid="{00000000-0005-0000-0000-00000D010000}"/>
    <cellStyle name="p_VERA_1" xfId="254" xr:uid="{00000000-0005-0000-0000-00000E010000}"/>
    <cellStyle name="p_VERA_1_Template2" xfId="255" xr:uid="{00000000-0005-0000-0000-00000F010000}"/>
    <cellStyle name="p_VERA_aavidmod11.xls Chart 2" xfId="256" xr:uid="{00000000-0005-0000-0000-000010010000}"/>
    <cellStyle name="p_VERA_Model02" xfId="257" xr:uid="{00000000-0005-0000-0000-000011010000}"/>
    <cellStyle name="p_VERA_Template2" xfId="258" xr:uid="{00000000-0005-0000-0000-000012010000}"/>
    <cellStyle name="p_VERA_VERA" xfId="259" xr:uid="{00000000-0005-0000-0000-000013010000}"/>
    <cellStyle name="p_VERA_VERA_1" xfId="260" xr:uid="{00000000-0005-0000-0000-000014010000}"/>
    <cellStyle name="p_VERA_VERA_2" xfId="261" xr:uid="{00000000-0005-0000-0000-000015010000}"/>
    <cellStyle name="p_VERA_VERA_Template2" xfId="262" xr:uid="{00000000-0005-0000-0000-000016010000}"/>
    <cellStyle name="p1" xfId="263" xr:uid="{00000000-0005-0000-0000-000017010000}"/>
    <cellStyle name="p2" xfId="264" xr:uid="{00000000-0005-0000-0000-000018010000}"/>
    <cellStyle name="p3" xfId="265" xr:uid="{00000000-0005-0000-0000-000019010000}"/>
    <cellStyle name="Percent" xfId="266" builtinId="5"/>
    <cellStyle name="Percent %" xfId="267" xr:uid="{00000000-0005-0000-0000-00001B010000}"/>
    <cellStyle name="Percent % Long Underline" xfId="268" xr:uid="{00000000-0005-0000-0000-00001C010000}"/>
    <cellStyle name="Percent (0)" xfId="269" xr:uid="{00000000-0005-0000-0000-00001D010000}"/>
    <cellStyle name="Percent [0]" xfId="270" xr:uid="{00000000-0005-0000-0000-00001E010000}"/>
    <cellStyle name="Percent [1]" xfId="271" xr:uid="{00000000-0005-0000-0000-00001F010000}"/>
    <cellStyle name="Percent [2]" xfId="272" xr:uid="{00000000-0005-0000-0000-000020010000}"/>
    <cellStyle name="Percent [3]" xfId="273" xr:uid="{00000000-0005-0000-0000-000021010000}"/>
    <cellStyle name="Percent 0.0%" xfId="274" xr:uid="{00000000-0005-0000-0000-000022010000}"/>
    <cellStyle name="Percent 0.0% Long Underline" xfId="275" xr:uid="{00000000-0005-0000-0000-000023010000}"/>
    <cellStyle name="Percent 0.00%" xfId="276" xr:uid="{00000000-0005-0000-0000-000024010000}"/>
    <cellStyle name="Percent 0.00% Long Underline" xfId="277" xr:uid="{00000000-0005-0000-0000-000025010000}"/>
    <cellStyle name="Percent 0.000%" xfId="278" xr:uid="{00000000-0005-0000-0000-000026010000}"/>
    <cellStyle name="Percent 0.000% Long Underline" xfId="279" xr:uid="{00000000-0005-0000-0000-000027010000}"/>
    <cellStyle name="Percent 0.0000%" xfId="280" xr:uid="{00000000-0005-0000-0000-000028010000}"/>
    <cellStyle name="Percent 0.0000% Long Underline" xfId="281" xr:uid="{00000000-0005-0000-0000-000029010000}"/>
    <cellStyle name="Percent 10" xfId="405" xr:uid="{2F3AC73B-EFA9-4663-A631-6464EDF8578B}"/>
    <cellStyle name="Percent 11" xfId="406" xr:uid="{8BFD05D9-8AA4-4FAC-9239-78DFBF2AD63C}"/>
    <cellStyle name="Percent 11 2" xfId="435" xr:uid="{3847CE67-0B8D-489F-9C50-E5E4C3DBF556}"/>
    <cellStyle name="Percent 11 3" xfId="466" xr:uid="{7278AF5C-F622-4668-88F7-A8604141D15C}"/>
    <cellStyle name="Percent 12" xfId="463" xr:uid="{A98B2D40-309B-45FF-A8D4-55396B168F71}"/>
    <cellStyle name="Percent 2" xfId="282" xr:uid="{00000000-0005-0000-0000-00002A010000}"/>
    <cellStyle name="Percent 2 2" xfId="283" xr:uid="{00000000-0005-0000-0000-00002B010000}"/>
    <cellStyle name="Percent 2 2 2" xfId="404" xr:uid="{A0C1A2A0-561B-4349-9100-753FC36EE33C}"/>
    <cellStyle name="Percent 2 3" xfId="438" xr:uid="{8B09ECE5-CE09-45A2-9A75-DBBAD8A4383A}"/>
    <cellStyle name="Percent 2 3 2" xfId="440" xr:uid="{739A9FA3-58BE-4452-B5CF-63CC46CE32FB}"/>
    <cellStyle name="Percent 3" xfId="284" xr:uid="{00000000-0005-0000-0000-00002C010000}"/>
    <cellStyle name="Percent 3 2" xfId="285" xr:uid="{00000000-0005-0000-0000-00002D010000}"/>
    <cellStyle name="Percent 4" xfId="286" xr:uid="{00000000-0005-0000-0000-00002E010000}"/>
    <cellStyle name="Percent 5" xfId="287" xr:uid="{00000000-0005-0000-0000-00002F010000}"/>
    <cellStyle name="Percent 6" xfId="288" xr:uid="{00000000-0005-0000-0000-000030010000}"/>
    <cellStyle name="Percent 7" xfId="289" xr:uid="{00000000-0005-0000-0000-000031010000}"/>
    <cellStyle name="Percent 8" xfId="410" xr:uid="{9E7037AE-F6E5-4104-A954-56B9E8411FA0}"/>
    <cellStyle name="Percent 8 2" xfId="391" xr:uid="{2A86B7A4-F5D9-4DB7-967F-4857A70F270E}"/>
    <cellStyle name="Percent 8 2 2" xfId="456" xr:uid="{3AC3EC56-B85E-42C7-8F03-5290445EF8EA}"/>
    <cellStyle name="Percent 9" xfId="396" xr:uid="{0FE5300D-91B8-4240-B0CC-7A8B16BC0E80}"/>
    <cellStyle name="Percent 9 2" xfId="427" xr:uid="{3B808D21-CACF-4109-8C46-F0EF725715FF}"/>
    <cellStyle name="Percent 9 3" xfId="434" xr:uid="{53B6A167-0903-406E-9BA1-679FE46CA8A5}"/>
    <cellStyle name="Percent 9 4" xfId="462" xr:uid="{38C48BD4-3EDB-4C21-B6AA-45047F003D77}"/>
    <cellStyle name="Percent Input" xfId="290" xr:uid="{00000000-0005-0000-0000-000032010000}"/>
    <cellStyle name="Percent0" xfId="291" xr:uid="{00000000-0005-0000-0000-000033010000}"/>
    <cellStyle name="Percent1" xfId="292" xr:uid="{00000000-0005-0000-0000-000034010000}"/>
    <cellStyle name="Percent2" xfId="293" xr:uid="{00000000-0005-0000-0000-000035010000}"/>
    <cellStyle name="PSChar" xfId="294" xr:uid="{00000000-0005-0000-0000-000036010000}"/>
    <cellStyle name="PSDate" xfId="295" xr:uid="{00000000-0005-0000-0000-000037010000}"/>
    <cellStyle name="PSDec" xfId="296" xr:uid="{00000000-0005-0000-0000-000038010000}"/>
    <cellStyle name="PSdesc" xfId="297" xr:uid="{00000000-0005-0000-0000-000039010000}"/>
    <cellStyle name="PSHeading" xfId="298" xr:uid="{00000000-0005-0000-0000-00003A010000}"/>
    <cellStyle name="PSInt" xfId="299" xr:uid="{00000000-0005-0000-0000-00003B010000}"/>
    <cellStyle name="PSSpacer" xfId="300" xr:uid="{00000000-0005-0000-0000-00003C010000}"/>
    <cellStyle name="PStest" xfId="301" xr:uid="{00000000-0005-0000-0000-00003D010000}"/>
    <cellStyle name="R00A" xfId="302" xr:uid="{00000000-0005-0000-0000-00003E010000}"/>
    <cellStyle name="R00B" xfId="303" xr:uid="{00000000-0005-0000-0000-00003F010000}"/>
    <cellStyle name="R00L" xfId="304" xr:uid="{00000000-0005-0000-0000-000040010000}"/>
    <cellStyle name="R01A" xfId="305" xr:uid="{00000000-0005-0000-0000-000041010000}"/>
    <cellStyle name="R01B" xfId="306" xr:uid="{00000000-0005-0000-0000-000042010000}"/>
    <cellStyle name="R01H" xfId="307" xr:uid="{00000000-0005-0000-0000-000043010000}"/>
    <cellStyle name="R01L" xfId="308" xr:uid="{00000000-0005-0000-0000-000044010000}"/>
    <cellStyle name="R02A" xfId="309" xr:uid="{00000000-0005-0000-0000-000045010000}"/>
    <cellStyle name="R02B" xfId="310" xr:uid="{00000000-0005-0000-0000-000046010000}"/>
    <cellStyle name="R02H" xfId="311" xr:uid="{00000000-0005-0000-0000-000047010000}"/>
    <cellStyle name="R02L" xfId="312" xr:uid="{00000000-0005-0000-0000-000048010000}"/>
    <cellStyle name="R03A" xfId="313" xr:uid="{00000000-0005-0000-0000-000049010000}"/>
    <cellStyle name="R03B" xfId="314" xr:uid="{00000000-0005-0000-0000-00004A010000}"/>
    <cellStyle name="R03H" xfId="315" xr:uid="{00000000-0005-0000-0000-00004B010000}"/>
    <cellStyle name="R03L" xfId="316" xr:uid="{00000000-0005-0000-0000-00004C010000}"/>
    <cellStyle name="R04A" xfId="317" xr:uid="{00000000-0005-0000-0000-00004D010000}"/>
    <cellStyle name="R04B" xfId="318" xr:uid="{00000000-0005-0000-0000-00004E010000}"/>
    <cellStyle name="R04H" xfId="319" xr:uid="{00000000-0005-0000-0000-00004F010000}"/>
    <cellStyle name="R04L" xfId="320" xr:uid="{00000000-0005-0000-0000-000050010000}"/>
    <cellStyle name="R05A" xfId="321" xr:uid="{00000000-0005-0000-0000-000051010000}"/>
    <cellStyle name="R05B" xfId="322" xr:uid="{00000000-0005-0000-0000-000052010000}"/>
    <cellStyle name="R05H" xfId="323" xr:uid="{00000000-0005-0000-0000-000053010000}"/>
    <cellStyle name="R05L" xfId="324" xr:uid="{00000000-0005-0000-0000-000054010000}"/>
    <cellStyle name="R05L 2" xfId="325" xr:uid="{00000000-0005-0000-0000-000055010000}"/>
    <cellStyle name="R06A" xfId="326" xr:uid="{00000000-0005-0000-0000-000056010000}"/>
    <cellStyle name="R06B" xfId="327" xr:uid="{00000000-0005-0000-0000-000057010000}"/>
    <cellStyle name="R06H" xfId="328" xr:uid="{00000000-0005-0000-0000-000058010000}"/>
    <cellStyle name="R06L" xfId="329" xr:uid="{00000000-0005-0000-0000-000059010000}"/>
    <cellStyle name="R07A" xfId="330" xr:uid="{00000000-0005-0000-0000-00005A010000}"/>
    <cellStyle name="R07B" xfId="331" xr:uid="{00000000-0005-0000-0000-00005B010000}"/>
    <cellStyle name="R07H" xfId="332" xr:uid="{00000000-0005-0000-0000-00005C010000}"/>
    <cellStyle name="R07L" xfId="333" xr:uid="{00000000-0005-0000-0000-00005D010000}"/>
    <cellStyle name="rborder" xfId="334" xr:uid="{00000000-0005-0000-0000-00005E010000}"/>
    <cellStyle name="red" xfId="335" xr:uid="{00000000-0005-0000-0000-00005F010000}"/>
    <cellStyle name="s_HardInc " xfId="336" xr:uid="{00000000-0005-0000-0000-000060010000}"/>
    <cellStyle name="s_HardInc _ITC Great Plains Formula 1-12-09a" xfId="337" xr:uid="{00000000-0005-0000-0000-000061010000}"/>
    <cellStyle name="SAPHierarchyCell4" xfId="389" xr:uid="{04FE7ADE-427D-402F-9902-4F32CF1D5982}"/>
    <cellStyle name="scenario" xfId="338" xr:uid="{00000000-0005-0000-0000-000062010000}"/>
    <cellStyle name="SECTION" xfId="339" xr:uid="{00000000-0005-0000-0000-000063010000}"/>
    <cellStyle name="Sheetmult" xfId="340" xr:uid="{00000000-0005-0000-0000-000064010000}"/>
    <cellStyle name="Shtmultx" xfId="341" xr:uid="{00000000-0005-0000-0000-000065010000}"/>
    <cellStyle name="Style 1" xfId="342" xr:uid="{00000000-0005-0000-0000-000066010000}"/>
    <cellStyle name="STYLE1" xfId="343" xr:uid="{00000000-0005-0000-0000-000067010000}"/>
    <cellStyle name="STYLE2" xfId="344" xr:uid="{00000000-0005-0000-0000-000068010000}"/>
    <cellStyle name="SubHeader" xfId="443" xr:uid="{A1BA04CE-F468-4734-B232-B8B434CE954B}"/>
    <cellStyle name="SubTotalNumber" xfId="448" xr:uid="{E2A151F3-47A4-498D-B4CC-03D5F40F45E4}"/>
    <cellStyle name="System Defined" xfId="345" xr:uid="{00000000-0005-0000-0000-000069010000}"/>
    <cellStyle name="TableHeading" xfId="346" xr:uid="{00000000-0005-0000-0000-00006A010000}"/>
    <cellStyle name="tb" xfId="347" xr:uid="{00000000-0005-0000-0000-00006B010000}"/>
    <cellStyle name="TextNumber" xfId="447" xr:uid="{93DD9E82-67E9-4E2C-AB5C-65DEE72D1BB6}"/>
    <cellStyle name="TextRate" xfId="451" xr:uid="{F188C3F4-590A-4AA6-ADEF-C86306C848D0}"/>
    <cellStyle name="Tickmark" xfId="348" xr:uid="{00000000-0005-0000-0000-00006C010000}"/>
    <cellStyle name="Title1" xfId="349" xr:uid="{00000000-0005-0000-0000-00006D010000}"/>
    <cellStyle name="top" xfId="350" xr:uid="{00000000-0005-0000-0000-00006E010000}"/>
    <cellStyle name="Total" xfId="351" builtinId="25" customBuiltin="1"/>
    <cellStyle name="TotalNumber" xfId="449" xr:uid="{F85F4959-69A3-4A07-BA8A-75407C7E7FD9}"/>
    <cellStyle name="TotalText" xfId="450" xr:uid="{E4950CA8-ADF4-4084-B7BA-AF51F6DE2634}"/>
    <cellStyle name="UnitHeader" xfId="444" xr:uid="{715CF370-A063-4A11-9384-0EE012772199}"/>
    <cellStyle name="w" xfId="352" xr:uid="{00000000-0005-0000-0000-000070010000}"/>
    <cellStyle name="XComma" xfId="353" xr:uid="{00000000-0005-0000-0000-000071010000}"/>
    <cellStyle name="XComma 0.0" xfId="354" xr:uid="{00000000-0005-0000-0000-000072010000}"/>
    <cellStyle name="XComma 0.00" xfId="355" xr:uid="{00000000-0005-0000-0000-000073010000}"/>
    <cellStyle name="XComma 0.000" xfId="356" xr:uid="{00000000-0005-0000-0000-000074010000}"/>
    <cellStyle name="XCurrency" xfId="357" xr:uid="{00000000-0005-0000-0000-000075010000}"/>
    <cellStyle name="XCurrency 0.0" xfId="358" xr:uid="{00000000-0005-0000-0000-000076010000}"/>
    <cellStyle name="XCurrency 0.00" xfId="359" xr:uid="{00000000-0005-0000-0000-000077010000}"/>
    <cellStyle name="XCurrency 0.000" xfId="360" xr:uid="{00000000-0005-0000-0000-000078010000}"/>
    <cellStyle name="yra" xfId="361" xr:uid="{00000000-0005-0000-0000-000079010000}"/>
    <cellStyle name="yrActual" xfId="362" xr:uid="{00000000-0005-0000-0000-00007A010000}"/>
    <cellStyle name="yre" xfId="363" xr:uid="{00000000-0005-0000-0000-00007B010000}"/>
    <cellStyle name="yrExpect" xfId="364" xr:uid="{00000000-0005-0000-0000-00007C010000}"/>
  </cellStyles>
  <dxfs count="0"/>
  <tableStyles count="0" defaultTableStyle="TableStyleMedium2" defaultPivotStyle="PivotStyleLight16"/>
  <colors>
    <mruColors>
      <color rgb="FF66FF66"/>
      <color rgb="FFFFFF99"/>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831850</xdr:colOff>
          <xdr:row>15</xdr:row>
          <xdr:rowOff>107950</xdr:rowOff>
        </xdr:from>
        <xdr:to>
          <xdr:col>4</xdr:col>
          <xdr:colOff>88900</xdr:colOff>
          <xdr:row>19</xdr:row>
          <xdr:rowOff>88900</xdr:rowOff>
        </xdr:to>
        <xdr:sp macro="" textlink="">
          <xdr:nvSpPr>
            <xdr:cNvPr id="37890" name="Object 2" hidden="1">
              <a:extLst>
                <a:ext uri="{63B3BB69-23CF-44E3-9099-C40C66FF867C}">
                  <a14:compatExt spid="_x0000_s37890"/>
                </a:ext>
                <a:ext uri="{FF2B5EF4-FFF2-40B4-BE49-F238E27FC236}">
                  <a16:creationId xmlns:a16="http://schemas.microsoft.com/office/drawing/2014/main" id="{00000000-0008-0000-0E00-000002940000}"/>
                </a:ext>
              </a:extLst>
            </xdr:cNvPr>
            <xdr:cNvSpPr/>
          </xdr:nvSpPr>
          <xdr:spPr bwMode="auto">
            <a:xfrm>
              <a:off x="0" y="0"/>
              <a:ext cx="0" cy="0"/>
            </a:xfrm>
            <a:prstGeom prst="rect">
              <a:avLst/>
            </a:prstGeom>
            <a:noFill/>
            <a:ln>
              <a:noFill/>
            </a:ln>
            <a:extLst>
              <a:ext uri="{909E8E84-426E-40DD-AFC4-6F175D3DCCD1}">
                <a14:hiddenFill>
                  <a:solidFill>
                    <a:srgbClr val="FF0000" mc:Ignorable="a14" a14:legacySpreadsheetColorIndex="10"/>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15</xdr:col>
      <xdr:colOff>333375</xdr:colOff>
      <xdr:row>12</xdr:row>
      <xdr:rowOff>161925</xdr:rowOff>
    </xdr:from>
    <xdr:to>
      <xdr:col>38</xdr:col>
      <xdr:colOff>78040</xdr:colOff>
      <xdr:row>24</xdr:row>
      <xdr:rowOff>114612</xdr:rowOff>
    </xdr:to>
    <xdr:pic>
      <xdr:nvPicPr>
        <xdr:cNvPr id="2" name="Picture 1">
          <a:extLst>
            <a:ext uri="{FF2B5EF4-FFF2-40B4-BE49-F238E27FC236}">
              <a16:creationId xmlns:a16="http://schemas.microsoft.com/office/drawing/2014/main" id="{65255E9C-9847-47D8-A0FF-A574E31FAB60}"/>
            </a:ext>
          </a:extLst>
        </xdr:cNvPr>
        <xdr:cNvPicPr>
          <a:picLocks noChangeAspect="1"/>
        </xdr:cNvPicPr>
      </xdr:nvPicPr>
      <xdr:blipFill>
        <a:blip xmlns:r="http://schemas.openxmlformats.org/officeDocument/2006/relationships" r:embed="rId1"/>
        <a:stretch>
          <a:fillRect/>
        </a:stretch>
      </xdr:blipFill>
      <xdr:spPr>
        <a:xfrm>
          <a:off x="20021550" y="2133600"/>
          <a:ext cx="13184440" cy="2238687"/>
        </a:xfrm>
        <a:prstGeom prst="rect">
          <a:avLst/>
        </a:prstGeom>
      </xdr:spPr>
    </xdr:pic>
    <xdr:clientData/>
  </xdr:twoCellAnchor>
  <xdr:twoCellAnchor editAs="oneCell">
    <xdr:from>
      <xdr:col>16</xdr:col>
      <xdr:colOff>0</xdr:colOff>
      <xdr:row>29</xdr:row>
      <xdr:rowOff>0</xdr:rowOff>
    </xdr:from>
    <xdr:to>
      <xdr:col>38</xdr:col>
      <xdr:colOff>525743</xdr:colOff>
      <xdr:row>37</xdr:row>
      <xdr:rowOff>124055</xdr:rowOff>
    </xdr:to>
    <xdr:pic>
      <xdr:nvPicPr>
        <xdr:cNvPr id="3" name="Picture 2">
          <a:extLst>
            <a:ext uri="{FF2B5EF4-FFF2-40B4-BE49-F238E27FC236}">
              <a16:creationId xmlns:a16="http://schemas.microsoft.com/office/drawing/2014/main" id="{6C5A8AC7-669A-47EB-943D-D90FC9396918}"/>
            </a:ext>
          </a:extLst>
        </xdr:cNvPr>
        <xdr:cNvPicPr>
          <a:picLocks noChangeAspect="1"/>
        </xdr:cNvPicPr>
      </xdr:nvPicPr>
      <xdr:blipFill>
        <a:blip xmlns:r="http://schemas.openxmlformats.org/officeDocument/2006/relationships" r:embed="rId2"/>
        <a:stretch>
          <a:fillRect/>
        </a:stretch>
      </xdr:blipFill>
      <xdr:spPr>
        <a:xfrm>
          <a:off x="20269200" y="5210175"/>
          <a:ext cx="13384493" cy="1648055"/>
        </a:xfrm>
        <a:prstGeom prst="rect">
          <a:avLst/>
        </a:prstGeom>
      </xdr:spPr>
    </xdr:pic>
    <xdr:clientData/>
  </xdr:twoCellAnchor>
  <xdr:twoCellAnchor editAs="oneCell">
    <xdr:from>
      <xdr:col>16</xdr:col>
      <xdr:colOff>0</xdr:colOff>
      <xdr:row>40</xdr:row>
      <xdr:rowOff>0</xdr:rowOff>
    </xdr:from>
    <xdr:to>
      <xdr:col>27</xdr:col>
      <xdr:colOff>133350</xdr:colOff>
      <xdr:row>45</xdr:row>
      <xdr:rowOff>114300</xdr:rowOff>
    </xdr:to>
    <xdr:pic>
      <xdr:nvPicPr>
        <xdr:cNvPr id="4" name="Picture 3">
          <a:extLst>
            <a:ext uri="{FF2B5EF4-FFF2-40B4-BE49-F238E27FC236}">
              <a16:creationId xmlns:a16="http://schemas.microsoft.com/office/drawing/2014/main" id="{4EBD768A-552D-41D6-8737-42BDF905146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0269200" y="7305675"/>
          <a:ext cx="6600825" cy="1047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Y:\_GridLiance%20High%20Plains\4.%20Regulatory%20Filings%20&amp;%20Financials\Projection%20Filings\2026\Support\2026%20GHP%20True-Up%20Tab%20Support.xlsx" TargetMode="External"/><Relationship Id="rId1" Type="http://schemas.openxmlformats.org/officeDocument/2006/relationships/externalLinkPath" Target="Support/2026%20GHP%20True-Up%20Tab%20Suppor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ERC Rates"/>
      <sheetName val="3-Project True-up"/>
      <sheetName val="6-True-Up Interest"/>
      <sheetName val="12 Wholesale Dist True-Up"/>
    </sheetNames>
    <sheetDataSet>
      <sheetData sheetId="0"/>
      <sheetData sheetId="1"/>
      <sheetData sheetId="2">
        <row r="15">
          <cell r="H15">
            <v>6.9142857142857148E-3</v>
          </cell>
        </row>
      </sheetData>
      <sheetData sheetId="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4.bin"/></Relationships>
</file>

<file path=xl/worksheets/_rels/sheet12.xml.rels><?xml version="1.0" encoding="UTF-8" standalone="yes"?>
<Relationships xmlns="http://schemas.openxmlformats.org/package/2006/relationships"><Relationship Id="rId3" Type="http://schemas.openxmlformats.org/officeDocument/2006/relationships/customProperty" Target="../customProperty12.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7.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8.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5.bin"/><Relationship Id="rId1" Type="http://schemas.openxmlformats.org/officeDocument/2006/relationships/printerSettings" Target="../printerSettings/printerSettings19.bin"/><Relationship Id="rId6" Type="http://schemas.openxmlformats.org/officeDocument/2006/relationships/image" Target="../media/image1.emf"/><Relationship Id="rId5" Type="http://schemas.openxmlformats.org/officeDocument/2006/relationships/oleObject" Target="../embeddings/oleObject1.bin"/><Relationship Id="rId4" Type="http://schemas.openxmlformats.org/officeDocument/2006/relationships/vmlDrawing" Target="../drawings/vmlDrawing1.vml"/></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20.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21.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22.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23.bin"/></Relationships>
</file>

<file path=xl/worksheets/_rels/sheet2.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24.bin"/></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1.bin"/><Relationship Id="rId1" Type="http://schemas.openxmlformats.org/officeDocument/2006/relationships/printerSettings" Target="../printerSettings/printerSettings25.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22.xml.rels><?xml version="1.0" encoding="UTF-8" standalone="yes"?>
<Relationships xmlns="http://schemas.openxmlformats.org/package/2006/relationships"><Relationship Id="rId1" Type="http://schemas.openxmlformats.org/officeDocument/2006/relationships/customProperty" Target="../customProperty2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ustomProperty" Target="../customProperty5.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M279"/>
  <sheetViews>
    <sheetView tabSelected="1" topLeftCell="B1" zoomScaleNormal="100" zoomScaleSheetLayoutView="54" workbookViewId="0"/>
  </sheetViews>
  <sheetFormatPr defaultColWidth="8.84375" defaultRowHeight="13"/>
  <cols>
    <col min="1" max="1" width="5.69140625" style="15" customWidth="1"/>
    <col min="2" max="2" width="56" style="15" customWidth="1"/>
    <col min="3" max="3" width="47.4609375" style="15" bestFit="1" customWidth="1"/>
    <col min="4" max="4" width="16.3046875" style="15" customWidth="1"/>
    <col min="5" max="5" width="5.69140625" style="15" customWidth="1"/>
    <col min="6" max="6" width="7.3046875" style="15" customWidth="1"/>
    <col min="7" max="7" width="16.69140625" style="15" customWidth="1"/>
    <col min="8" max="8" width="4.84375" style="15" customWidth="1"/>
    <col min="9" max="9" width="16.3046875" style="15" customWidth="1"/>
    <col min="10" max="10" width="2.69140625" style="15" customWidth="1"/>
    <col min="11" max="11" width="11.4609375" style="15" customWidth="1"/>
    <col min="12" max="12" width="14.4609375" style="15" bestFit="1" customWidth="1"/>
    <col min="13" max="13" width="14.69140625" style="15" bestFit="1" customWidth="1"/>
    <col min="14" max="16384" width="8.84375" style="15"/>
  </cols>
  <sheetData>
    <row r="1" spans="1:12">
      <c r="A1" s="144"/>
      <c r="B1" s="144"/>
      <c r="C1" s="144"/>
      <c r="D1" s="144"/>
      <c r="E1" s="144"/>
      <c r="F1" s="144"/>
      <c r="G1" s="144"/>
      <c r="H1" s="144"/>
      <c r="I1" s="144"/>
      <c r="J1" s="144"/>
      <c r="K1" s="145" t="s">
        <v>176</v>
      </c>
    </row>
    <row r="2" spans="1:12">
      <c r="A2" s="144"/>
      <c r="B2" s="144" t="s">
        <v>508</v>
      </c>
      <c r="C2" s="144"/>
      <c r="D2" s="144"/>
      <c r="E2" s="144"/>
      <c r="F2" s="144"/>
      <c r="G2" s="144"/>
      <c r="H2" s="144"/>
      <c r="I2" s="144"/>
      <c r="J2" s="144"/>
      <c r="K2" s="144"/>
    </row>
    <row r="3" spans="1:12">
      <c r="A3" s="36"/>
      <c r="B3" s="28" t="s">
        <v>9</v>
      </c>
      <c r="C3" s="283" t="str">
        <f>+'Attachment H'!D5</f>
        <v>GridLiance High Plains LLC</v>
      </c>
      <c r="D3" s="146" t="s">
        <v>91</v>
      </c>
      <c r="E3" s="28"/>
      <c r="F3" s="28"/>
      <c r="G3" s="147"/>
      <c r="H3" s="148"/>
      <c r="I3" s="149"/>
      <c r="J3" s="150"/>
      <c r="K3" s="21" t="s">
        <v>1130</v>
      </c>
    </row>
    <row r="4" spans="1:12">
      <c r="A4" s="36"/>
      <c r="C4" s="29"/>
      <c r="D4" s="32" t="s">
        <v>160</v>
      </c>
      <c r="E4" s="29"/>
      <c r="F4" s="29"/>
      <c r="G4" s="29"/>
      <c r="H4" s="151"/>
      <c r="I4" s="151"/>
      <c r="J4" s="152"/>
      <c r="K4" s="152"/>
    </row>
    <row r="5" spans="1:12" ht="13.5">
      <c r="A5" s="36"/>
      <c r="B5" s="153"/>
      <c r="C5" s="152"/>
      <c r="D5" s="945" t="s">
        <v>1110</v>
      </c>
      <c r="E5" s="152"/>
      <c r="F5" s="152"/>
      <c r="G5" s="152"/>
      <c r="H5" s="152"/>
      <c r="I5" s="152"/>
      <c r="J5" s="152"/>
      <c r="K5" s="152"/>
    </row>
    <row r="6" spans="1:12" ht="13.5">
      <c r="B6" s="153"/>
      <c r="J6" s="154"/>
      <c r="K6" s="154"/>
    </row>
    <row r="7" spans="1:12">
      <c r="A7" s="146"/>
      <c r="C7" s="152"/>
      <c r="D7" s="155"/>
      <c r="E7" s="152"/>
      <c r="F7" s="152"/>
      <c r="G7" s="152"/>
      <c r="H7" s="152"/>
      <c r="I7" s="152"/>
      <c r="J7" s="152"/>
      <c r="K7" s="152"/>
    </row>
    <row r="8" spans="1:12">
      <c r="A8" s="146"/>
      <c r="B8" s="156" t="s">
        <v>11</v>
      </c>
      <c r="C8" s="156" t="s">
        <v>12</v>
      </c>
      <c r="D8" s="156" t="s">
        <v>13</v>
      </c>
      <c r="E8" s="29" t="s">
        <v>10</v>
      </c>
      <c r="F8" s="29"/>
      <c r="G8" s="155" t="s">
        <v>14</v>
      </c>
      <c r="H8" s="29"/>
      <c r="I8" s="155" t="s">
        <v>15</v>
      </c>
      <c r="J8" s="152"/>
      <c r="K8" s="152"/>
    </row>
    <row r="9" spans="1:12">
      <c r="A9" s="146" t="s">
        <v>16</v>
      </c>
      <c r="B9" s="152"/>
      <c r="C9" s="152"/>
      <c r="D9" s="157"/>
      <c r="E9" s="152"/>
      <c r="F9" s="152"/>
      <c r="G9" s="152"/>
      <c r="H9" s="152"/>
      <c r="I9" s="146" t="s">
        <v>17</v>
      </c>
      <c r="J9" s="152"/>
      <c r="K9" s="152"/>
    </row>
    <row r="10" spans="1:12" ht="13.5" thickBot="1">
      <c r="A10" s="33" t="s">
        <v>18</v>
      </c>
      <c r="B10" s="152"/>
      <c r="C10" s="152"/>
      <c r="D10" s="152"/>
      <c r="E10" s="152"/>
      <c r="F10" s="152"/>
      <c r="G10" s="152"/>
      <c r="H10" s="152"/>
      <c r="I10" s="33" t="s">
        <v>19</v>
      </c>
      <c r="J10" s="152"/>
      <c r="K10" s="152"/>
    </row>
    <row r="11" spans="1:12">
      <c r="A11" s="146">
        <v>1</v>
      </c>
      <c r="B11" s="152" t="s">
        <v>319</v>
      </c>
      <c r="C11" s="152" t="s">
        <v>318</v>
      </c>
      <c r="D11" s="158"/>
      <c r="E11" s="152"/>
      <c r="F11" s="152"/>
      <c r="G11" s="152"/>
      <c r="H11" s="152"/>
      <c r="I11" s="159">
        <f>+I172</f>
        <v>0</v>
      </c>
      <c r="J11" s="152"/>
      <c r="L11" s="160"/>
    </row>
    <row r="12" spans="1:12">
      <c r="A12" s="146"/>
      <c r="B12" s="152"/>
      <c r="C12" s="152"/>
      <c r="D12" s="152"/>
      <c r="E12" s="152"/>
      <c r="F12" s="152"/>
      <c r="G12" s="152"/>
      <c r="H12" s="152"/>
      <c r="I12" s="158"/>
      <c r="J12" s="152"/>
      <c r="L12" s="1053"/>
    </row>
    <row r="13" spans="1:12" ht="13.5" thickBot="1">
      <c r="A13" s="146" t="s">
        <v>10</v>
      </c>
      <c r="B13" s="31" t="s">
        <v>20</v>
      </c>
      <c r="C13" s="37" t="s">
        <v>320</v>
      </c>
      <c r="D13" s="33" t="s">
        <v>21</v>
      </c>
      <c r="E13" s="29"/>
      <c r="F13" s="161" t="s">
        <v>22</v>
      </c>
      <c r="G13" s="161"/>
      <c r="H13" s="152"/>
      <c r="I13" s="158"/>
      <c r="J13" s="152"/>
      <c r="L13" s="1054"/>
    </row>
    <row r="14" spans="1:12">
      <c r="A14" s="146">
        <f>+A11+1</f>
        <v>2</v>
      </c>
      <c r="B14" s="31" t="s">
        <v>177</v>
      </c>
      <c r="C14" s="37" t="str">
        <f>"(page 4, line "&amp;A222&amp;")"</f>
        <v>(page 4, line 29)</v>
      </c>
      <c r="D14" s="162">
        <f>I222</f>
        <v>0</v>
      </c>
      <c r="E14" s="29"/>
      <c r="F14" s="29" t="s">
        <v>23</v>
      </c>
      <c r="G14" s="27">
        <f>I191</f>
        <v>0</v>
      </c>
      <c r="H14" s="44"/>
      <c r="I14" s="27">
        <f>+G14*D14</f>
        <v>0</v>
      </c>
      <c r="J14" s="152"/>
      <c r="K14" s="152"/>
    </row>
    <row r="15" spans="1:12">
      <c r="A15" s="146">
        <f>+A14+1</f>
        <v>3</v>
      </c>
      <c r="B15" s="31" t="s">
        <v>178</v>
      </c>
      <c r="C15" s="37" t="str">
        <f>"(page 4, line "&amp;A227&amp;")"</f>
        <v>(page 4, line 33)</v>
      </c>
      <c r="D15" s="162">
        <f>I227</f>
        <v>0</v>
      </c>
      <c r="E15" s="29"/>
      <c r="F15" s="29" t="s">
        <v>23</v>
      </c>
      <c r="G15" s="27">
        <f>+G14</f>
        <v>0</v>
      </c>
      <c r="H15" s="44"/>
      <c r="I15" s="27">
        <f>+G15*D15</f>
        <v>0</v>
      </c>
      <c r="J15" s="152"/>
      <c r="K15" s="152"/>
    </row>
    <row r="16" spans="1:12">
      <c r="A16" s="146">
        <f>+A15+1</f>
        <v>4</v>
      </c>
      <c r="B16" s="31" t="s">
        <v>274</v>
      </c>
      <c r="C16" s="37" t="s">
        <v>867</v>
      </c>
      <c r="D16" s="162">
        <f>+'5-P3 Support'!G67</f>
        <v>0</v>
      </c>
      <c r="E16" s="29"/>
      <c r="F16" s="29" t="s">
        <v>23</v>
      </c>
      <c r="G16" s="27">
        <f>+G15</f>
        <v>0</v>
      </c>
      <c r="H16" s="44"/>
      <c r="I16" s="27">
        <f>+D16*G16</f>
        <v>0</v>
      </c>
      <c r="J16" s="152"/>
      <c r="K16" s="152"/>
    </row>
    <row r="17" spans="1:13">
      <c r="A17" s="146">
        <f>+A16+1</f>
        <v>5</v>
      </c>
      <c r="B17" s="163" t="s">
        <v>420</v>
      </c>
      <c r="C17" s="164" t="s">
        <v>314</v>
      </c>
      <c r="D17" s="216">
        <v>0</v>
      </c>
      <c r="E17" s="29"/>
      <c r="F17" s="29" t="s">
        <v>23</v>
      </c>
      <c r="G17" s="27">
        <f>+G15</f>
        <v>0</v>
      </c>
      <c r="H17" s="44"/>
      <c r="I17" s="27">
        <f>+G17*D17</f>
        <v>0</v>
      </c>
      <c r="J17" s="152"/>
      <c r="K17" s="152"/>
    </row>
    <row r="18" spans="1:13" ht="13.5" thickBot="1">
      <c r="A18" s="146">
        <f>+A17+1</f>
        <v>6</v>
      </c>
      <c r="B18" s="163" t="s">
        <v>179</v>
      </c>
      <c r="C18" s="164"/>
      <c r="D18" s="216">
        <v>0</v>
      </c>
      <c r="E18" s="29"/>
      <c r="F18" s="29" t="s">
        <v>23</v>
      </c>
      <c r="G18" s="27">
        <f>+G17</f>
        <v>0</v>
      </c>
      <c r="H18" s="44"/>
      <c r="I18" s="47">
        <f>+G18*D18</f>
        <v>0</v>
      </c>
      <c r="J18" s="152"/>
      <c r="K18" s="152"/>
    </row>
    <row r="19" spans="1:13">
      <c r="A19" s="146">
        <f>+A18+1</f>
        <v>7</v>
      </c>
      <c r="B19" s="31" t="s">
        <v>341</v>
      </c>
      <c r="C19" s="152" t="s">
        <v>340</v>
      </c>
      <c r="D19" s="452">
        <f>SUM(D14:D18)</f>
        <v>0</v>
      </c>
      <c r="E19" s="29"/>
      <c r="F19" s="29"/>
      <c r="G19" s="45"/>
      <c r="H19" s="44"/>
      <c r="I19" s="27">
        <f>SUM(I14:I18)</f>
        <v>0</v>
      </c>
      <c r="J19" s="152"/>
      <c r="K19" s="152"/>
    </row>
    <row r="20" spans="1:13">
      <c r="A20" s="146"/>
      <c r="B20" s="36"/>
      <c r="C20" s="152"/>
      <c r="D20" s="29" t="s">
        <v>10</v>
      </c>
      <c r="E20" s="152"/>
      <c r="F20" s="152"/>
      <c r="G20" s="166"/>
      <c r="H20" s="152"/>
      <c r="I20" s="36"/>
      <c r="J20" s="152"/>
      <c r="K20" s="152"/>
    </row>
    <row r="21" spans="1:13" ht="13.5" thickBot="1">
      <c r="A21" s="146">
        <f>+A19+1</f>
        <v>8</v>
      </c>
      <c r="B21" s="31" t="s">
        <v>24</v>
      </c>
      <c r="C21" s="152" t="s">
        <v>321</v>
      </c>
      <c r="D21" s="165" t="s">
        <v>10</v>
      </c>
      <c r="E21" s="29"/>
      <c r="F21" s="29"/>
      <c r="G21" s="29"/>
      <c r="H21" s="29"/>
      <c r="I21" s="167">
        <f>I11-I19</f>
        <v>0</v>
      </c>
      <c r="J21" s="152"/>
      <c r="K21" s="152"/>
      <c r="M21" s="168"/>
    </row>
    <row r="22" spans="1:13" ht="13.5" thickTop="1">
      <c r="A22" s="146"/>
      <c r="B22" s="36"/>
      <c r="C22" s="152"/>
      <c r="D22" s="165"/>
      <c r="E22" s="29"/>
      <c r="F22" s="29"/>
      <c r="G22" s="29"/>
      <c r="H22" s="29"/>
      <c r="I22" s="36"/>
      <c r="J22" s="152"/>
      <c r="K22" s="152"/>
      <c r="M22" s="169"/>
    </row>
    <row r="23" spans="1:13">
      <c r="A23" s="170">
        <f>+A21+1</f>
        <v>9</v>
      </c>
      <c r="B23" s="171" t="s">
        <v>161</v>
      </c>
      <c r="C23" s="596" t="s">
        <v>676</v>
      </c>
      <c r="D23" s="162">
        <f>+'3-Project True-up'!H39</f>
        <v>0</v>
      </c>
      <c r="E23" s="172"/>
      <c r="F23" s="173" t="s">
        <v>97</v>
      </c>
      <c r="G23" s="174">
        <v>1</v>
      </c>
      <c r="H23" s="172"/>
      <c r="I23" s="18">
        <f>+G23*D23</f>
        <v>0</v>
      </c>
      <c r="K23" s="175"/>
    </row>
    <row r="24" spans="1:13">
      <c r="A24" s="170"/>
      <c r="B24" s="171"/>
      <c r="C24" s="172"/>
      <c r="D24" s="176"/>
      <c r="E24" s="176"/>
      <c r="F24" s="176"/>
      <c r="G24" s="176"/>
      <c r="H24" s="176"/>
      <c r="I24" s="177"/>
      <c r="K24" s="175"/>
    </row>
    <row r="25" spans="1:13" ht="13.5" thickBot="1">
      <c r="A25" s="170">
        <f>+A23+1</f>
        <v>10</v>
      </c>
      <c r="B25" s="171" t="s">
        <v>24</v>
      </c>
      <c r="C25" s="172" t="s">
        <v>322</v>
      </c>
      <c r="D25" s="176"/>
      <c r="E25" s="177"/>
      <c r="F25" s="177"/>
      <c r="G25" s="177"/>
      <c r="H25" s="177"/>
      <c r="I25" s="178">
        <f>+I21+I23</f>
        <v>0</v>
      </c>
      <c r="K25" s="528"/>
    </row>
    <row r="26" spans="1:13" ht="13.5" thickTop="1">
      <c r="A26" s="179"/>
      <c r="B26" s="163"/>
      <c r="C26" s="175"/>
      <c r="D26" s="175"/>
      <c r="E26" s="175"/>
      <c r="F26" s="180"/>
      <c r="G26" s="181"/>
      <c r="H26" s="175"/>
      <c r="I26" s="163"/>
      <c r="J26" s="175"/>
      <c r="K26" s="175"/>
    </row>
    <row r="27" spans="1:13">
      <c r="A27" s="179"/>
      <c r="B27" s="182"/>
      <c r="C27" s="175"/>
      <c r="D27" s="175"/>
      <c r="E27" s="175"/>
      <c r="F27" s="180"/>
      <c r="G27" s="181"/>
      <c r="H27" s="175"/>
      <c r="I27" s="163"/>
      <c r="J27" s="175"/>
      <c r="K27" s="175"/>
    </row>
    <row r="28" spans="1:13">
      <c r="A28" s="179"/>
      <c r="B28" s="163"/>
      <c r="C28" s="175"/>
      <c r="D28" s="175"/>
      <c r="E28" s="175"/>
      <c r="F28" s="175"/>
      <c r="G28" s="181"/>
      <c r="H28" s="175"/>
      <c r="I28" s="163"/>
      <c r="J28" s="175"/>
      <c r="K28" s="175"/>
    </row>
    <row r="29" spans="1:13">
      <c r="A29" s="179"/>
      <c r="B29" s="163"/>
      <c r="C29" s="175"/>
      <c r="D29" s="175"/>
      <c r="E29" s="175"/>
      <c r="F29" s="175"/>
      <c r="G29" s="181"/>
      <c r="H29" s="175"/>
      <c r="I29" s="163"/>
      <c r="J29" s="175"/>
      <c r="K29" s="175"/>
    </row>
    <row r="30" spans="1:13">
      <c r="A30" s="179"/>
      <c r="B30" s="163"/>
      <c r="C30" s="175"/>
      <c r="D30" s="175"/>
      <c r="E30" s="175"/>
      <c r="F30" s="175"/>
      <c r="G30" s="181"/>
      <c r="H30" s="175"/>
      <c r="I30" s="163"/>
      <c r="J30" s="175"/>
      <c r="K30" s="175"/>
    </row>
    <row r="31" spans="1:13">
      <c r="A31" s="179"/>
      <c r="B31" s="183"/>
      <c r="C31" s="175"/>
      <c r="D31" s="175"/>
      <c r="E31" s="175"/>
      <c r="F31" s="175"/>
      <c r="G31" s="175"/>
      <c r="H31" s="175"/>
      <c r="I31" s="163"/>
      <c r="J31" s="175"/>
      <c r="K31" s="175"/>
    </row>
    <row r="32" spans="1:13">
      <c r="A32" s="179"/>
      <c r="B32" s="182"/>
      <c r="C32" s="175"/>
      <c r="D32" s="175"/>
      <c r="E32" s="175"/>
      <c r="F32" s="175"/>
      <c r="G32" s="175"/>
      <c r="H32" s="175"/>
      <c r="I32" s="163"/>
      <c r="J32" s="175"/>
      <c r="K32" s="175"/>
    </row>
    <row r="33" spans="1:11">
      <c r="A33" s="179"/>
      <c r="B33" s="182"/>
      <c r="C33" s="175"/>
      <c r="D33" s="184"/>
      <c r="E33" s="175"/>
      <c r="F33" s="175"/>
      <c r="G33" s="175"/>
      <c r="H33" s="175"/>
      <c r="I33" s="180"/>
      <c r="J33" s="175"/>
      <c r="K33" s="175"/>
    </row>
    <row r="34" spans="1:11">
      <c r="A34" s="179"/>
      <c r="B34" s="182"/>
      <c r="C34" s="175"/>
      <c r="D34" s="184"/>
      <c r="E34" s="175"/>
      <c r="F34" s="175"/>
      <c r="G34" s="175"/>
      <c r="H34" s="175"/>
      <c r="I34" s="180"/>
      <c r="J34" s="175"/>
      <c r="K34" s="175"/>
    </row>
    <row r="35" spans="1:11">
      <c r="A35" s="179"/>
      <c r="B35" s="182"/>
      <c r="C35" s="175"/>
      <c r="D35" s="185"/>
      <c r="E35" s="175"/>
      <c r="F35" s="175"/>
      <c r="G35" s="175"/>
      <c r="H35" s="175"/>
      <c r="I35" s="180"/>
      <c r="J35" s="175"/>
      <c r="K35" s="175"/>
    </row>
    <row r="36" spans="1:11">
      <c r="A36" s="179"/>
      <c r="B36" s="182"/>
      <c r="C36" s="175"/>
      <c r="D36" s="186"/>
      <c r="E36" s="175"/>
      <c r="F36" s="175"/>
      <c r="G36" s="175"/>
      <c r="H36" s="175"/>
      <c r="I36" s="187"/>
      <c r="J36" s="175"/>
      <c r="K36" s="175"/>
    </row>
    <row r="37" spans="1:11">
      <c r="A37" s="179"/>
      <c r="B37" s="182"/>
      <c r="C37" s="188"/>
      <c r="D37" s="184"/>
      <c r="E37" s="175"/>
      <c r="F37" s="175"/>
      <c r="G37" s="175"/>
      <c r="H37" s="175"/>
      <c r="I37" s="189"/>
      <c r="J37" s="175"/>
      <c r="K37" s="175"/>
    </row>
    <row r="38" spans="1:11">
      <c r="A38" s="179"/>
      <c r="B38" s="182"/>
      <c r="C38" s="188"/>
      <c r="D38" s="184"/>
      <c r="E38" s="175"/>
      <c r="F38" s="180"/>
      <c r="G38" s="175"/>
      <c r="H38" s="175"/>
      <c r="I38" s="189"/>
      <c r="J38" s="175"/>
      <c r="K38" s="175"/>
    </row>
    <row r="39" spans="1:11">
      <c r="A39" s="179"/>
      <c r="B39" s="182"/>
      <c r="C39" s="188"/>
      <c r="D39" s="184"/>
      <c r="E39" s="175"/>
      <c r="F39" s="180"/>
      <c r="G39" s="175"/>
      <c r="H39" s="175"/>
      <c r="I39" s="189"/>
      <c r="J39" s="175"/>
      <c r="K39" s="175"/>
    </row>
    <row r="40" spans="1:11">
      <c r="A40" s="179"/>
      <c r="B40" s="182"/>
      <c r="C40" s="175"/>
      <c r="D40" s="175"/>
      <c r="E40" s="175"/>
      <c r="F40" s="180"/>
      <c r="G40" s="175"/>
      <c r="H40" s="175"/>
      <c r="I40" s="180"/>
      <c r="J40" s="175"/>
      <c r="K40" s="175"/>
    </row>
    <row r="41" spans="1:11">
      <c r="A41" s="179"/>
      <c r="B41" s="182"/>
      <c r="C41" s="175"/>
      <c r="D41" s="175"/>
      <c r="E41" s="175"/>
      <c r="F41" s="180"/>
      <c r="G41" s="175"/>
      <c r="H41" s="175"/>
      <c r="I41" s="180"/>
      <c r="J41" s="175"/>
      <c r="K41" s="175"/>
    </row>
    <row r="42" spans="1:11">
      <c r="A42" s="179"/>
      <c r="B42" s="182"/>
      <c r="C42" s="175"/>
      <c r="D42" s="190"/>
      <c r="E42" s="190"/>
      <c r="F42" s="190"/>
      <c r="G42" s="190"/>
      <c r="H42" s="190"/>
      <c r="I42" s="190"/>
      <c r="J42" s="190"/>
      <c r="K42" s="175"/>
    </row>
    <row r="43" spans="1:11">
      <c r="A43" s="179"/>
      <c r="B43" s="182"/>
      <c r="C43" s="175"/>
      <c r="D43" s="190"/>
      <c r="E43" s="190"/>
      <c r="F43" s="190"/>
      <c r="G43" s="190"/>
      <c r="H43" s="190"/>
      <c r="I43" s="190"/>
      <c r="J43" s="190"/>
      <c r="K43" s="175"/>
    </row>
    <row r="44" spans="1:11">
      <c r="A44" s="179"/>
      <c r="B44" s="182"/>
      <c r="C44" s="175"/>
      <c r="D44" s="190"/>
      <c r="E44" s="190"/>
      <c r="F44" s="190"/>
      <c r="G44" s="190"/>
      <c r="H44" s="190"/>
      <c r="I44" s="190"/>
      <c r="J44" s="190"/>
      <c r="K44" s="175"/>
    </row>
    <row r="45" spans="1:11">
      <c r="A45" s="179"/>
      <c r="B45" s="182"/>
      <c r="C45" s="175"/>
      <c r="D45" s="190"/>
      <c r="E45" s="190"/>
      <c r="F45" s="190"/>
      <c r="G45" s="190"/>
      <c r="H45" s="190"/>
      <c r="I45" s="190"/>
      <c r="J45" s="190"/>
      <c r="K45" s="175"/>
    </row>
    <row r="46" spans="1:11">
      <c r="A46" s="146"/>
      <c r="B46" s="31"/>
      <c r="C46" s="152"/>
      <c r="D46" s="191"/>
      <c r="E46" s="192"/>
      <c r="F46" s="192"/>
      <c r="G46" s="192"/>
      <c r="H46" s="192"/>
      <c r="I46" s="192"/>
      <c r="J46" s="192"/>
      <c r="K46" s="152"/>
    </row>
    <row r="47" spans="1:11">
      <c r="A47" s="146"/>
      <c r="B47" s="31"/>
      <c r="C47" s="152"/>
      <c r="D47" s="191"/>
      <c r="E47" s="192"/>
      <c r="F47" s="192"/>
      <c r="G47" s="192"/>
      <c r="H47" s="192"/>
      <c r="I47" s="192"/>
      <c r="J47" s="192"/>
      <c r="K47" s="152"/>
    </row>
    <row r="48" spans="1:11">
      <c r="A48" s="146"/>
      <c r="B48" s="31"/>
      <c r="C48" s="152"/>
      <c r="D48" s="191"/>
      <c r="E48" s="192"/>
      <c r="F48" s="192"/>
      <c r="G48" s="192"/>
      <c r="H48" s="192"/>
      <c r="I48" s="192"/>
      <c r="J48" s="192"/>
      <c r="K48" s="152"/>
    </row>
    <row r="49" spans="1:11">
      <c r="A49" s="146"/>
      <c r="B49" s="31"/>
      <c r="C49" s="152"/>
      <c r="D49" s="191"/>
      <c r="E49" s="192"/>
      <c r="F49" s="192"/>
      <c r="G49" s="192"/>
      <c r="H49" s="192"/>
      <c r="I49" s="192"/>
      <c r="J49" s="192"/>
      <c r="K49" s="152"/>
    </row>
    <row r="50" spans="1:11">
      <c r="A50" s="146"/>
      <c r="B50" s="31"/>
      <c r="C50" s="152"/>
      <c r="D50" s="191"/>
      <c r="E50" s="192"/>
      <c r="F50" s="192"/>
      <c r="G50" s="192"/>
      <c r="H50" s="192"/>
      <c r="I50" s="192"/>
      <c r="J50" s="192"/>
      <c r="K50" s="152"/>
    </row>
    <row r="51" spans="1:11">
      <c r="A51" s="146"/>
      <c r="B51" s="31"/>
      <c r="C51" s="152"/>
      <c r="D51" s="191"/>
      <c r="E51" s="192"/>
      <c r="F51" s="192"/>
      <c r="G51" s="192"/>
      <c r="H51" s="192"/>
      <c r="I51" s="192"/>
      <c r="J51" s="192"/>
      <c r="K51" s="152"/>
    </row>
    <row r="52" spans="1:11">
      <c r="A52" s="36"/>
      <c r="B52" s="31"/>
      <c r="C52" s="152"/>
      <c r="D52" s="152"/>
      <c r="E52" s="152"/>
      <c r="F52" s="152"/>
      <c r="G52" s="152"/>
      <c r="H52" s="152"/>
      <c r="I52" s="193"/>
      <c r="J52" s="152"/>
      <c r="K52" s="194" t="s">
        <v>182</v>
      </c>
    </row>
    <row r="53" spans="1:11">
      <c r="A53" s="36"/>
      <c r="B53" s="152"/>
      <c r="C53" s="152"/>
      <c r="D53" s="152"/>
      <c r="E53" s="152"/>
      <c r="F53" s="152"/>
      <c r="G53" s="152"/>
      <c r="H53" s="152"/>
      <c r="I53" s="152"/>
      <c r="J53" s="152"/>
      <c r="K53" s="152"/>
    </row>
    <row r="54" spans="1:11">
      <c r="A54" s="36"/>
      <c r="B54" s="31" t="s">
        <v>9</v>
      </c>
      <c r="C54" s="31"/>
      <c r="D54" s="156" t="s">
        <v>91</v>
      </c>
      <c r="E54" s="31"/>
      <c r="F54" s="31"/>
      <c r="G54" s="31"/>
      <c r="H54" s="31"/>
      <c r="I54" s="144"/>
      <c r="J54" s="31"/>
      <c r="K54" s="194" t="str">
        <f>K3</f>
        <v>For  the 12 months ended 12/31/2026</v>
      </c>
    </row>
    <row r="55" spans="1:11">
      <c r="A55" s="36"/>
      <c r="B55" s="195"/>
      <c r="C55" s="29"/>
      <c r="D55" s="32" t="s">
        <v>160</v>
      </c>
      <c r="E55" s="29"/>
      <c r="F55" s="29"/>
      <c r="G55" s="29"/>
      <c r="H55" s="29"/>
      <c r="I55" s="29"/>
      <c r="J55" s="29"/>
      <c r="K55" s="29"/>
    </row>
    <row r="56" spans="1:11">
      <c r="A56" s="36"/>
      <c r="B56" s="31"/>
      <c r="C56" s="29"/>
      <c r="D56" s="32" t="str">
        <f>+D5</f>
        <v>GridLiance High Plains LLC</v>
      </c>
      <c r="E56" s="29"/>
      <c r="F56" s="29"/>
      <c r="G56" s="29" t="s">
        <v>10</v>
      </c>
      <c r="H56" s="29"/>
      <c r="I56" s="29"/>
      <c r="J56" s="29"/>
      <c r="K56" s="29"/>
    </row>
    <row r="57" spans="1:11">
      <c r="A57" s="1187"/>
      <c r="B57" s="1187"/>
      <c r="C57" s="1187"/>
      <c r="D57" s="1187"/>
      <c r="E57" s="1187"/>
      <c r="F57" s="1187"/>
      <c r="G57" s="1187"/>
      <c r="H57" s="1187"/>
      <c r="I57" s="1187"/>
      <c r="J57" s="1187"/>
      <c r="K57" s="1187"/>
    </row>
    <row r="58" spans="1:11">
      <c r="A58" s="36"/>
      <c r="B58" s="156" t="s">
        <v>11</v>
      </c>
      <c r="C58" s="156" t="s">
        <v>12</v>
      </c>
      <c r="D58" s="156" t="s">
        <v>13</v>
      </c>
      <c r="E58" s="29" t="s">
        <v>10</v>
      </c>
      <c r="F58" s="29"/>
      <c r="G58" s="155" t="s">
        <v>14</v>
      </c>
      <c r="H58" s="29"/>
      <c r="I58" s="155" t="s">
        <v>15</v>
      </c>
      <c r="J58" s="29"/>
      <c r="K58" s="156"/>
    </row>
    <row r="59" spans="1:11">
      <c r="A59" s="36"/>
      <c r="B59" s="31"/>
      <c r="C59" s="196"/>
      <c r="D59" s="29"/>
      <c r="E59" s="29"/>
      <c r="F59" s="29"/>
      <c r="G59" s="146"/>
      <c r="H59" s="29"/>
      <c r="I59" s="197" t="s">
        <v>25</v>
      </c>
      <c r="J59" s="29"/>
      <c r="K59" s="156"/>
    </row>
    <row r="60" spans="1:11">
      <c r="A60" s="146" t="s">
        <v>16</v>
      </c>
      <c r="B60" s="31"/>
      <c r="C60" s="198" t="s">
        <v>302</v>
      </c>
      <c r="D60" s="197" t="s">
        <v>27</v>
      </c>
      <c r="E60" s="199"/>
      <c r="F60" s="197" t="s">
        <v>28</v>
      </c>
      <c r="G60" s="36"/>
      <c r="H60" s="199"/>
      <c r="I60" s="146" t="s">
        <v>29</v>
      </c>
      <c r="J60" s="29"/>
      <c r="K60" s="156"/>
    </row>
    <row r="61" spans="1:11" ht="13.5" thickBot="1">
      <c r="A61" s="33" t="s">
        <v>18</v>
      </c>
      <c r="B61" s="200" t="s">
        <v>570</v>
      </c>
      <c r="C61" s="29"/>
      <c r="D61" s="29"/>
      <c r="E61" s="29"/>
      <c r="F61" s="29"/>
      <c r="G61" s="29"/>
      <c r="H61" s="29"/>
      <c r="I61" s="29"/>
      <c r="J61" s="29"/>
      <c r="K61" s="29"/>
    </row>
    <row r="62" spans="1:11">
      <c r="A62" s="146"/>
      <c r="B62" s="31" t="s">
        <v>689</v>
      </c>
      <c r="C62" s="29"/>
      <c r="D62" s="29"/>
      <c r="E62" s="29"/>
      <c r="F62" s="29"/>
      <c r="G62" s="29"/>
      <c r="H62" s="29"/>
      <c r="I62" s="29"/>
      <c r="J62" s="29"/>
      <c r="K62" s="29"/>
    </row>
    <row r="63" spans="1:11">
      <c r="A63" s="146">
        <v>1</v>
      </c>
      <c r="B63" s="31" t="s">
        <v>421</v>
      </c>
      <c r="C63" s="44" t="s">
        <v>426</v>
      </c>
      <c r="D63" s="201">
        <v>0</v>
      </c>
      <c r="E63" s="29"/>
      <c r="F63" s="29" t="s">
        <v>30</v>
      </c>
      <c r="G63" s="18"/>
      <c r="H63" s="29"/>
      <c r="I63" s="18">
        <f>+G63*D63</f>
        <v>0</v>
      </c>
      <c r="J63" s="29"/>
      <c r="K63" s="29"/>
    </row>
    <row r="64" spans="1:11">
      <c r="A64" s="146">
        <f>+A63+1</f>
        <v>2</v>
      </c>
      <c r="B64" s="31" t="s">
        <v>31</v>
      </c>
      <c r="C64" s="44" t="s">
        <v>424</v>
      </c>
      <c r="D64" s="216">
        <f>'4- Rate Base'!C24</f>
        <v>0</v>
      </c>
      <c r="E64" s="29"/>
      <c r="F64" s="29" t="s">
        <v>23</v>
      </c>
      <c r="G64" s="27">
        <f>I191</f>
        <v>0</v>
      </c>
      <c r="H64" s="44"/>
      <c r="I64" s="18">
        <f>+G64*D64</f>
        <v>0</v>
      </c>
      <c r="J64" s="29"/>
      <c r="K64" s="29"/>
    </row>
    <row r="65" spans="1:11">
      <c r="A65" s="146">
        <f t="shared" ref="A65:A104" si="0">+A64+1</f>
        <v>3</v>
      </c>
      <c r="B65" s="31" t="s">
        <v>422</v>
      </c>
      <c r="C65" s="44" t="s">
        <v>427</v>
      </c>
      <c r="D65" s="201">
        <f>'11a-Wholesale Distribution '!D194</f>
        <v>104838270.71836649</v>
      </c>
      <c r="E65" s="29"/>
      <c r="F65" s="29" t="s">
        <v>30</v>
      </c>
      <c r="G65" s="162">
        <v>0</v>
      </c>
      <c r="H65" s="44"/>
      <c r="I65" s="18">
        <f>+G65*D65</f>
        <v>0</v>
      </c>
      <c r="J65" s="29"/>
      <c r="K65" s="29"/>
    </row>
    <row r="66" spans="1:11">
      <c r="A66" s="146">
        <f t="shared" si="0"/>
        <v>4</v>
      </c>
      <c r="B66" s="31" t="s">
        <v>125</v>
      </c>
      <c r="C66" s="44" t="s">
        <v>425</v>
      </c>
      <c r="D66" s="216">
        <f>'4- Rate Base'!D24</f>
        <v>15234.695919002444</v>
      </c>
      <c r="E66" s="29"/>
      <c r="F66" s="29" t="s">
        <v>32</v>
      </c>
      <c r="G66" s="27">
        <f>I199</f>
        <v>0</v>
      </c>
      <c r="H66" s="44"/>
      <c r="I66" s="18">
        <f>+G66*D66</f>
        <v>0</v>
      </c>
      <c r="J66" s="29"/>
      <c r="K66" s="29"/>
    </row>
    <row r="67" spans="1:11" ht="13.5" thickBot="1">
      <c r="A67" s="146">
        <f t="shared" si="0"/>
        <v>5</v>
      </c>
      <c r="B67" s="31" t="s">
        <v>423</v>
      </c>
      <c r="C67" s="29" t="s">
        <v>428</v>
      </c>
      <c r="D67" s="202">
        <v>0</v>
      </c>
      <c r="E67" s="29"/>
      <c r="F67" s="29" t="s">
        <v>184</v>
      </c>
      <c r="G67" s="27">
        <f>K203</f>
        <v>0</v>
      </c>
      <c r="H67" s="44"/>
      <c r="I67" s="203">
        <f>+G67*D67</f>
        <v>0</v>
      </c>
      <c r="J67" s="29"/>
      <c r="K67" s="29"/>
    </row>
    <row r="68" spans="1:11" ht="24" customHeight="1">
      <c r="A68" s="146">
        <f t="shared" si="0"/>
        <v>6</v>
      </c>
      <c r="B68" s="28" t="s">
        <v>331</v>
      </c>
      <c r="C68" s="29" t="s">
        <v>330</v>
      </c>
      <c r="D68" s="18">
        <f>SUM(D63:D67)</f>
        <v>104853505.4142855</v>
      </c>
      <c r="E68" s="29"/>
      <c r="F68" s="29" t="s">
        <v>33</v>
      </c>
      <c r="G68" s="204">
        <f>IF(I68&gt;0,I68/D68,0)</f>
        <v>0</v>
      </c>
      <c r="H68" s="44"/>
      <c r="I68" s="18">
        <f>SUM(I63:I67)</f>
        <v>0</v>
      </c>
      <c r="J68" s="29"/>
      <c r="K68" s="205"/>
    </row>
    <row r="69" spans="1:11">
      <c r="A69" s="146"/>
      <c r="B69" s="31"/>
      <c r="C69" s="29"/>
      <c r="D69" s="18"/>
      <c r="E69" s="29"/>
      <c r="F69" s="29"/>
      <c r="G69" s="205"/>
      <c r="H69" s="29"/>
      <c r="I69" s="18"/>
      <c r="J69" s="29"/>
      <c r="K69" s="205"/>
    </row>
    <row r="70" spans="1:11">
      <c r="A70" s="146">
        <f>+A68+1</f>
        <v>7</v>
      </c>
      <c r="B70" s="31" t="s">
        <v>690</v>
      </c>
      <c r="C70" s="29"/>
      <c r="D70" s="18"/>
      <c r="E70" s="29"/>
      <c r="F70" s="29"/>
      <c r="G70" s="29"/>
      <c r="H70" s="29"/>
      <c r="I70" s="18"/>
      <c r="J70" s="29"/>
      <c r="K70" s="29"/>
    </row>
    <row r="71" spans="1:11">
      <c r="A71" s="146">
        <f t="shared" si="0"/>
        <v>8</v>
      </c>
      <c r="B71" s="31" t="s">
        <v>421</v>
      </c>
      <c r="C71" s="29" t="s">
        <v>429</v>
      </c>
      <c r="D71" s="201">
        <v>0</v>
      </c>
      <c r="E71" s="29"/>
      <c r="F71" s="29" t="s">
        <v>30</v>
      </c>
      <c r="G71" s="18"/>
      <c r="H71" s="29"/>
      <c r="I71" s="18">
        <f>+G71*D71</f>
        <v>0</v>
      </c>
      <c r="J71" s="29"/>
      <c r="K71" s="29"/>
    </row>
    <row r="72" spans="1:11">
      <c r="A72" s="146">
        <f t="shared" si="0"/>
        <v>9</v>
      </c>
      <c r="B72" s="31" t="s">
        <v>31</v>
      </c>
      <c r="C72" s="29" t="s">
        <v>431</v>
      </c>
      <c r="D72" s="216">
        <f>'4- Rate Base'!I24</f>
        <v>0</v>
      </c>
      <c r="E72" s="29"/>
      <c r="F72" s="29" t="s">
        <v>23</v>
      </c>
      <c r="G72" s="27">
        <f>+G64</f>
        <v>0</v>
      </c>
      <c r="H72" s="44"/>
      <c r="I72" s="18">
        <f>+G72*D72</f>
        <v>0</v>
      </c>
      <c r="J72" s="29"/>
      <c r="K72" s="29"/>
    </row>
    <row r="73" spans="1:11">
      <c r="A73" s="146">
        <f t="shared" si="0"/>
        <v>10</v>
      </c>
      <c r="B73" s="31" t="s">
        <v>422</v>
      </c>
      <c r="C73" s="29" t="s">
        <v>430</v>
      </c>
      <c r="D73" s="201">
        <f>'11a-Wholesale Distribution '!E194</f>
        <v>27513215.336611129</v>
      </c>
      <c r="E73" s="29"/>
      <c r="F73" s="29" t="s">
        <v>30</v>
      </c>
      <c r="G73" s="27">
        <f>+G65</f>
        <v>0</v>
      </c>
      <c r="H73" s="44"/>
      <c r="I73" s="216">
        <f>+G73*D73</f>
        <v>0</v>
      </c>
      <c r="J73" s="29"/>
      <c r="K73" s="29"/>
    </row>
    <row r="74" spans="1:11">
      <c r="A74" s="146">
        <f t="shared" si="0"/>
        <v>11</v>
      </c>
      <c r="B74" s="31" t="s">
        <v>125</v>
      </c>
      <c r="C74" s="29" t="s">
        <v>432</v>
      </c>
      <c r="D74" s="216">
        <f>'4- Rate Base'!J24</f>
        <v>6528.9832936758603</v>
      </c>
      <c r="E74" s="29"/>
      <c r="F74" s="29" t="s">
        <v>32</v>
      </c>
      <c r="G74" s="27">
        <f>+G66</f>
        <v>0</v>
      </c>
      <c r="H74" s="44"/>
      <c r="I74" s="18">
        <f>+G74*D74</f>
        <v>0</v>
      </c>
      <c r="J74" s="29"/>
      <c r="K74" s="29"/>
    </row>
    <row r="75" spans="1:11" ht="13.5" thickBot="1">
      <c r="A75" s="146">
        <f t="shared" si="0"/>
        <v>12</v>
      </c>
      <c r="B75" s="31" t="s">
        <v>423</v>
      </c>
      <c r="C75" s="29" t="s">
        <v>428</v>
      </c>
      <c r="D75" s="202">
        <v>0</v>
      </c>
      <c r="E75" s="29"/>
      <c r="F75" s="29" t="s">
        <v>184</v>
      </c>
      <c r="G75" s="27">
        <f>+G67</f>
        <v>0</v>
      </c>
      <c r="H75" s="44"/>
      <c r="I75" s="203">
        <f>+G75*D75</f>
        <v>0</v>
      </c>
      <c r="J75" s="29"/>
      <c r="K75" s="29"/>
    </row>
    <row r="76" spans="1:11">
      <c r="A76" s="146">
        <f t="shared" si="0"/>
        <v>13</v>
      </c>
      <c r="B76" s="31" t="s">
        <v>333</v>
      </c>
      <c r="C76" s="29" t="s">
        <v>332</v>
      </c>
      <c r="D76" s="18">
        <f>SUM(D71:D75)</f>
        <v>27519744.319904804</v>
      </c>
      <c r="E76" s="29"/>
      <c r="F76" s="29"/>
      <c r="G76" s="27"/>
      <c r="H76" s="44"/>
      <c r="I76" s="18">
        <f>SUM(I71:I75)</f>
        <v>0</v>
      </c>
      <c r="J76" s="29"/>
      <c r="K76" s="29"/>
    </row>
    <row r="77" spans="1:11">
      <c r="A77" s="146"/>
      <c r="B77" s="36"/>
      <c r="C77" s="29" t="s">
        <v>10</v>
      </c>
      <c r="D77" s="18"/>
      <c r="E77" s="29"/>
      <c r="F77" s="29"/>
      <c r="G77" s="204"/>
      <c r="H77" s="29"/>
      <c r="I77" s="18"/>
      <c r="J77" s="29"/>
      <c r="K77" s="205"/>
    </row>
    <row r="78" spans="1:11">
      <c r="A78" s="146">
        <f>+A76+1</f>
        <v>14</v>
      </c>
      <c r="B78" s="31" t="s">
        <v>34</v>
      </c>
      <c r="C78" s="29"/>
      <c r="D78" s="18"/>
      <c r="E78" s="29"/>
      <c r="F78" s="29"/>
      <c r="G78" s="27"/>
      <c r="H78" s="29"/>
      <c r="I78" s="18"/>
      <c r="J78" s="29"/>
      <c r="K78" s="29"/>
    </row>
    <row r="79" spans="1:11">
      <c r="A79" s="146">
        <f t="shared" si="0"/>
        <v>15</v>
      </c>
      <c r="B79" s="31" t="s">
        <v>421</v>
      </c>
      <c r="C79" s="29" t="str">
        <f>"(line "&amp;A63&amp;" - line "&amp;A71&amp;")"</f>
        <v>(line 1 - line 8)</v>
      </c>
      <c r="D79" s="18">
        <f>D63-D71</f>
        <v>0</v>
      </c>
      <c r="E79" s="44"/>
      <c r="F79" s="44"/>
      <c r="G79" s="204"/>
      <c r="H79" s="44"/>
      <c r="I79" s="18">
        <f>I63-I71</f>
        <v>0</v>
      </c>
      <c r="J79" s="29"/>
      <c r="K79" s="205"/>
    </row>
    <row r="80" spans="1:11">
      <c r="A80" s="146">
        <f t="shared" si="0"/>
        <v>16</v>
      </c>
      <c r="B80" s="31" t="s">
        <v>31</v>
      </c>
      <c r="C80" s="29" t="s">
        <v>335</v>
      </c>
      <c r="D80" s="18">
        <f>D64-D72</f>
        <v>0</v>
      </c>
      <c r="E80" s="44"/>
      <c r="F80" s="44"/>
      <c r="G80" s="27"/>
      <c r="H80" s="44"/>
      <c r="I80" s="18">
        <f>I64-I72</f>
        <v>0</v>
      </c>
      <c r="J80" s="29"/>
      <c r="K80" s="205"/>
    </row>
    <row r="81" spans="1:11">
      <c r="A81" s="146">
        <f t="shared" si="0"/>
        <v>17</v>
      </c>
      <c r="B81" s="31" t="s">
        <v>422</v>
      </c>
      <c r="C81" s="29" t="str">
        <f>"(line "&amp;A65&amp;" - line "&amp;A73&amp;")"</f>
        <v>(line 3 - line 10)</v>
      </c>
      <c r="D81" s="18">
        <f>D65-D73</f>
        <v>77325055.381755352</v>
      </c>
      <c r="E81" s="44"/>
      <c r="F81" s="44"/>
      <c r="G81" s="204"/>
      <c r="H81" s="44"/>
      <c r="I81" s="216">
        <f>I65-I73</f>
        <v>0</v>
      </c>
      <c r="J81" s="29"/>
      <c r="K81" s="205"/>
    </row>
    <row r="82" spans="1:11">
      <c r="A82" s="146">
        <f t="shared" si="0"/>
        <v>18</v>
      </c>
      <c r="B82" s="31" t="s">
        <v>125</v>
      </c>
      <c r="C82" s="29" t="s">
        <v>336</v>
      </c>
      <c r="D82" s="18">
        <f>D66-D74</f>
        <v>8705.7126253265851</v>
      </c>
      <c r="E82" s="44"/>
      <c r="F82" s="44"/>
      <c r="G82" s="204"/>
      <c r="H82" s="44"/>
      <c r="I82" s="18">
        <f>I66-I74</f>
        <v>0</v>
      </c>
      <c r="J82" s="29"/>
      <c r="K82" s="205"/>
    </row>
    <row r="83" spans="1:11" ht="13.5" thickBot="1">
      <c r="A83" s="146">
        <f t="shared" si="0"/>
        <v>19</v>
      </c>
      <c r="B83" s="31" t="s">
        <v>423</v>
      </c>
      <c r="C83" s="29" t="str">
        <f>"(line "&amp;A67&amp;" - line "&amp;A75&amp;")"</f>
        <v>(line 5 - line 12)</v>
      </c>
      <c r="D83" s="203">
        <f>D67-D75</f>
        <v>0</v>
      </c>
      <c r="E83" s="44"/>
      <c r="F83" s="44"/>
      <c r="G83" s="204"/>
      <c r="H83" s="44"/>
      <c r="I83" s="203">
        <f>I67-I75</f>
        <v>0</v>
      </c>
      <c r="J83" s="29"/>
      <c r="K83" s="205"/>
    </row>
    <row r="84" spans="1:11">
      <c r="A84" s="146">
        <f t="shared" si="0"/>
        <v>20</v>
      </c>
      <c r="B84" s="31" t="s">
        <v>339</v>
      </c>
      <c r="C84" s="29" t="s">
        <v>334</v>
      </c>
      <c r="D84" s="18">
        <f>SUM(D79:D83)</f>
        <v>77333761.094380677</v>
      </c>
      <c r="E84" s="44"/>
      <c r="F84" s="44" t="s">
        <v>35</v>
      </c>
      <c r="G84" s="204">
        <f>IF(I84&gt;0,I84/D84,0)</f>
        <v>0</v>
      </c>
      <c r="H84" s="44"/>
      <c r="I84" s="18">
        <f>SUM(I79:I83)</f>
        <v>0</v>
      </c>
      <c r="J84" s="29"/>
      <c r="K84" s="29"/>
    </row>
    <row r="85" spans="1:11">
      <c r="A85" s="146"/>
      <c r="B85" s="36"/>
      <c r="C85" s="29"/>
      <c r="D85" s="18"/>
      <c r="E85" s="29"/>
      <c r="F85" s="36"/>
      <c r="G85" s="34"/>
      <c r="H85" s="37"/>
      <c r="I85" s="216"/>
      <c r="J85" s="29"/>
      <c r="K85" s="205"/>
    </row>
    <row r="86" spans="1:11">
      <c r="A86" s="146">
        <f>+A84+1</f>
        <v>21</v>
      </c>
      <c r="B86" s="28" t="s">
        <v>691</v>
      </c>
      <c r="C86" s="29"/>
      <c r="D86" s="18"/>
      <c r="E86" s="29"/>
      <c r="F86" s="29"/>
      <c r="G86" s="37"/>
      <c r="H86" s="37"/>
      <c r="I86" s="216"/>
      <c r="J86" s="29"/>
      <c r="K86" s="29"/>
    </row>
    <row r="87" spans="1:11">
      <c r="A87" s="146">
        <f t="shared" si="0"/>
        <v>22</v>
      </c>
      <c r="B87" s="31" t="s">
        <v>126</v>
      </c>
      <c r="C87" s="29" t="s">
        <v>701</v>
      </c>
      <c r="D87" s="216">
        <f>+'4- Rate Base'!E44</f>
        <v>0</v>
      </c>
      <c r="E87" s="37"/>
      <c r="F87" s="37" t="s">
        <v>30</v>
      </c>
      <c r="G87" s="231" t="s">
        <v>185</v>
      </c>
      <c r="H87" s="217"/>
      <c r="I87" s="216">
        <v>0</v>
      </c>
      <c r="J87" s="29"/>
      <c r="K87" s="205"/>
    </row>
    <row r="88" spans="1:11">
      <c r="A88" s="146">
        <f t="shared" si="0"/>
        <v>23</v>
      </c>
      <c r="B88" s="31" t="s">
        <v>127</v>
      </c>
      <c r="C88" s="29" t="s">
        <v>702</v>
      </c>
      <c r="D88" s="738">
        <f>+'4- Rate Base'!F44</f>
        <v>-5693621.5599168362</v>
      </c>
      <c r="E88" s="29"/>
      <c r="F88" s="29" t="s">
        <v>97</v>
      </c>
      <c r="G88" s="535">
        <v>0</v>
      </c>
      <c r="H88" s="217"/>
      <c r="I88" s="216">
        <f>D88*G88</f>
        <v>0</v>
      </c>
      <c r="J88" s="29"/>
      <c r="K88" s="205"/>
    </row>
    <row r="89" spans="1:11">
      <c r="A89" s="146">
        <f t="shared" si="0"/>
        <v>24</v>
      </c>
      <c r="B89" s="31" t="s">
        <v>128</v>
      </c>
      <c r="C89" s="29" t="s">
        <v>703</v>
      </c>
      <c r="D89" s="738">
        <f>+'4- Rate Base'!G44</f>
        <v>-570561.20848226873</v>
      </c>
      <c r="E89" s="29"/>
      <c r="F89" s="29" t="s">
        <v>97</v>
      </c>
      <c r="G89" s="535">
        <f>+G88</f>
        <v>0</v>
      </c>
      <c r="H89" s="217"/>
      <c r="I89" s="216">
        <f>D89*G89</f>
        <v>0</v>
      </c>
      <c r="J89" s="29"/>
      <c r="K89" s="205"/>
    </row>
    <row r="90" spans="1:11">
      <c r="A90" s="146">
        <f t="shared" si="0"/>
        <v>25</v>
      </c>
      <c r="B90" s="31" t="s">
        <v>150</v>
      </c>
      <c r="C90" s="29" t="s">
        <v>704</v>
      </c>
      <c r="D90" s="738">
        <f>+'4- Rate Base'!H44</f>
        <v>-38198.355781905833</v>
      </c>
      <c r="E90" s="29"/>
      <c r="F90" s="29" t="s">
        <v>97</v>
      </c>
      <c r="G90" s="535">
        <f>+G89</f>
        <v>0</v>
      </c>
      <c r="H90" s="217"/>
      <c r="I90" s="216">
        <f>D90*G90</f>
        <v>0</v>
      </c>
      <c r="J90" s="29"/>
      <c r="K90" s="205"/>
    </row>
    <row r="91" spans="1:11">
      <c r="A91" s="146">
        <f t="shared" si="0"/>
        <v>26</v>
      </c>
      <c r="B91" s="36" t="s">
        <v>129</v>
      </c>
      <c r="C91" s="36" t="s">
        <v>705</v>
      </c>
      <c r="D91" s="738">
        <f>+'4- Rate Base'!I44</f>
        <v>0</v>
      </c>
      <c r="E91" s="29"/>
      <c r="F91" s="29" t="s">
        <v>36</v>
      </c>
      <c r="G91" s="208">
        <f>G84</f>
        <v>0</v>
      </c>
      <c r="H91" s="44"/>
      <c r="I91" s="42">
        <f>D91*G91</f>
        <v>0</v>
      </c>
      <c r="J91" s="29"/>
      <c r="K91" s="205"/>
    </row>
    <row r="92" spans="1:11" s="327" customFormat="1">
      <c r="A92" s="534" t="s">
        <v>586</v>
      </c>
      <c r="B92" s="34" t="s">
        <v>688</v>
      </c>
      <c r="C92" s="34" t="s">
        <v>587</v>
      </c>
      <c r="D92" s="738">
        <f>+'4- Rate Base'!I59</f>
        <v>0</v>
      </c>
      <c r="E92" s="37"/>
      <c r="F92" s="37" t="s">
        <v>97</v>
      </c>
      <c r="G92" s="535">
        <f>G93</f>
        <v>1</v>
      </c>
      <c r="H92" s="217"/>
      <c r="I92" s="53">
        <f>+G92*D92</f>
        <v>0</v>
      </c>
      <c r="J92" s="37"/>
      <c r="K92" s="536"/>
    </row>
    <row r="93" spans="1:11">
      <c r="A93" s="146">
        <f>+A91+1</f>
        <v>27</v>
      </c>
      <c r="B93" s="176" t="s">
        <v>107</v>
      </c>
      <c r="C93" s="213" t="s">
        <v>303</v>
      </c>
      <c r="D93" s="738">
        <f>'4- Rate Base'!E24</f>
        <v>0</v>
      </c>
      <c r="E93" s="209"/>
      <c r="F93" s="210" t="str">
        <f>+F94</f>
        <v>DA</v>
      </c>
      <c r="G93" s="211">
        <v>1</v>
      </c>
      <c r="H93" s="209"/>
      <c r="I93" s="42">
        <f>+G93*D93</f>
        <v>0</v>
      </c>
      <c r="K93" s="205"/>
    </row>
    <row r="94" spans="1:11">
      <c r="A94" s="146">
        <f t="shared" si="0"/>
        <v>28</v>
      </c>
      <c r="B94" s="212" t="s">
        <v>165</v>
      </c>
      <c r="C94" s="213" t="s">
        <v>468</v>
      </c>
      <c r="D94" s="738">
        <f>+'4- Rate Base'!C44</f>
        <v>0</v>
      </c>
      <c r="E94" s="210"/>
      <c r="F94" s="210" t="str">
        <f>+F95</f>
        <v>DA</v>
      </c>
      <c r="G94" s="211">
        <v>1</v>
      </c>
      <c r="H94" s="210"/>
      <c r="I94" s="42">
        <f>+G94*D94</f>
        <v>0</v>
      </c>
      <c r="K94" s="205"/>
    </row>
    <row r="95" spans="1:11" ht="13.5" thickBot="1">
      <c r="A95" s="146">
        <f t="shared" si="0"/>
        <v>29</v>
      </c>
      <c r="B95" s="212" t="s">
        <v>166</v>
      </c>
      <c r="C95" s="213" t="s">
        <v>433</v>
      </c>
      <c r="D95" s="228">
        <f>+'4- Rate Base'!D44</f>
        <v>0</v>
      </c>
      <c r="E95" s="209"/>
      <c r="F95" s="209" t="s">
        <v>97</v>
      </c>
      <c r="G95" s="214">
        <v>1</v>
      </c>
      <c r="H95" s="209"/>
      <c r="I95" s="203">
        <f>+G95*D95</f>
        <v>0</v>
      </c>
      <c r="K95" s="205"/>
    </row>
    <row r="96" spans="1:11">
      <c r="A96" s="146">
        <f t="shared" si="0"/>
        <v>30</v>
      </c>
      <c r="B96" s="31" t="s">
        <v>338</v>
      </c>
      <c r="C96" s="29" t="s">
        <v>337</v>
      </c>
      <c r="D96" s="18">
        <f>SUM(D87:D95)</f>
        <v>-6302381.1241810108</v>
      </c>
      <c r="E96" s="29"/>
      <c r="F96" s="29"/>
      <c r="G96" s="44"/>
      <c r="H96" s="44"/>
      <c r="I96" s="18">
        <f>SUM(I87:I95)</f>
        <v>0</v>
      </c>
      <c r="J96" s="29"/>
      <c r="K96" s="29"/>
    </row>
    <row r="97" spans="1:11">
      <c r="A97" s="146"/>
      <c r="B97" s="36"/>
      <c r="C97" s="29"/>
      <c r="D97" s="18"/>
      <c r="E97" s="29"/>
      <c r="F97" s="29"/>
      <c r="G97" s="205"/>
      <c r="H97" s="29"/>
      <c r="I97" s="18"/>
      <c r="J97" s="29"/>
      <c r="K97" s="205"/>
    </row>
    <row r="98" spans="1:11">
      <c r="A98" s="146">
        <f>+A96+1</f>
        <v>31</v>
      </c>
      <c r="B98" s="28" t="s">
        <v>706</v>
      </c>
      <c r="C98" s="215" t="s">
        <v>434</v>
      </c>
      <c r="D98" s="216">
        <f>+'4- Rate Base'!F24</f>
        <v>0</v>
      </c>
      <c r="E98" s="29"/>
      <c r="F98" s="29" t="s">
        <v>23</v>
      </c>
      <c r="G98" s="27">
        <f>+G72</f>
        <v>0</v>
      </c>
      <c r="H98" s="44"/>
      <c r="I98" s="18">
        <f>+G98*D98</f>
        <v>0</v>
      </c>
      <c r="J98" s="29"/>
      <c r="K98" s="29"/>
    </row>
    <row r="99" spans="1:11">
      <c r="A99" s="146"/>
      <c r="B99" s="31"/>
      <c r="C99" s="29"/>
      <c r="D99" s="18"/>
      <c r="E99" s="29"/>
      <c r="F99" s="29"/>
      <c r="G99" s="27"/>
      <c r="H99" s="44"/>
      <c r="I99" s="18"/>
      <c r="J99" s="29"/>
      <c r="K99" s="29"/>
    </row>
    <row r="100" spans="1:11">
      <c r="A100" s="146">
        <f>+A98+1</f>
        <v>32</v>
      </c>
      <c r="B100" s="31" t="s">
        <v>343</v>
      </c>
      <c r="C100" s="29" t="s">
        <v>181</v>
      </c>
      <c r="D100" s="18"/>
      <c r="E100" s="29"/>
      <c r="F100" s="29"/>
      <c r="G100" s="27"/>
      <c r="H100" s="44"/>
      <c r="I100" s="18"/>
      <c r="J100" s="29"/>
      <c r="K100" s="29"/>
    </row>
    <row r="101" spans="1:11">
      <c r="A101" s="146">
        <f t="shared" si="0"/>
        <v>33</v>
      </c>
      <c r="B101" s="31" t="s">
        <v>186</v>
      </c>
      <c r="C101" s="36" t="s">
        <v>983</v>
      </c>
      <c r="D101" s="216">
        <f>(D134-D131)/8</f>
        <v>355285.21496312326</v>
      </c>
      <c r="E101" s="37"/>
      <c r="F101" s="37"/>
      <c r="G101" s="162"/>
      <c r="H101" s="217"/>
      <c r="I101" s="216">
        <f>(I134-I131)/8</f>
        <v>0</v>
      </c>
      <c r="J101" s="152"/>
      <c r="K101" s="205"/>
    </row>
    <row r="102" spans="1:11">
      <c r="A102" s="146">
        <f t="shared" si="0"/>
        <v>34</v>
      </c>
      <c r="B102" s="31" t="s">
        <v>255</v>
      </c>
      <c r="C102" s="215" t="s">
        <v>471</v>
      </c>
      <c r="D102" s="216">
        <f>+'4- Rate Base'!G24</f>
        <v>829687.05491261918</v>
      </c>
      <c r="E102" s="29"/>
      <c r="F102" s="29" t="s">
        <v>23</v>
      </c>
      <c r="G102" s="27">
        <f>+G119</f>
        <v>0</v>
      </c>
      <c r="H102" s="44"/>
      <c r="I102" s="18">
        <f>+G102*D102</f>
        <v>0</v>
      </c>
      <c r="J102" s="29" t="s">
        <v>10</v>
      </c>
      <c r="K102" s="205"/>
    </row>
    <row r="103" spans="1:11" ht="13.5" thickBot="1">
      <c r="A103" s="146">
        <f t="shared" si="0"/>
        <v>35</v>
      </c>
      <c r="B103" s="31" t="s">
        <v>130</v>
      </c>
      <c r="C103" s="44" t="s">
        <v>435</v>
      </c>
      <c r="D103" s="228">
        <f>+'4- Rate Base'!H24</f>
        <v>0</v>
      </c>
      <c r="E103" s="29"/>
      <c r="F103" s="29" t="s">
        <v>37</v>
      </c>
      <c r="G103" s="27">
        <f>+G68</f>
        <v>0</v>
      </c>
      <c r="H103" s="44"/>
      <c r="I103" s="203">
        <f>+G103*D103</f>
        <v>0</v>
      </c>
      <c r="J103" s="29"/>
      <c r="K103" s="205"/>
    </row>
    <row r="104" spans="1:11">
      <c r="A104" s="146">
        <f t="shared" si="0"/>
        <v>36</v>
      </c>
      <c r="B104" s="31" t="s">
        <v>342</v>
      </c>
      <c r="C104" s="152" t="s">
        <v>677</v>
      </c>
      <c r="D104" s="18">
        <f>SUM(D101:D103)</f>
        <v>1184972.2698757425</v>
      </c>
      <c r="E104" s="152"/>
      <c r="F104" s="152"/>
      <c r="G104" s="218"/>
      <c r="H104" s="218"/>
      <c r="I104" s="18">
        <f>I101+I102+I103</f>
        <v>0</v>
      </c>
      <c r="J104" s="152"/>
      <c r="K104" s="152"/>
    </row>
    <row r="105" spans="1:11" ht="13.5" thickBot="1">
      <c r="A105" s="146"/>
      <c r="B105" s="36"/>
      <c r="C105" s="29"/>
      <c r="D105" s="203"/>
      <c r="E105" s="29"/>
      <c r="F105" s="29"/>
      <c r="G105" s="29"/>
      <c r="H105" s="29"/>
      <c r="I105" s="203"/>
      <c r="J105" s="29"/>
      <c r="K105" s="29"/>
    </row>
    <row r="106" spans="1:11" ht="13.5" thickBot="1">
      <c r="A106" s="146">
        <f>+A104+1</f>
        <v>37</v>
      </c>
      <c r="B106" s="31" t="s">
        <v>345</v>
      </c>
      <c r="C106" s="29" t="s">
        <v>344</v>
      </c>
      <c r="D106" s="219">
        <f>+D104+D98+D96+D84</f>
        <v>72216352.240075409</v>
      </c>
      <c r="E106" s="44"/>
      <c r="F106" s="44"/>
      <c r="G106" s="220"/>
      <c r="H106" s="44"/>
      <c r="I106" s="219">
        <f>+I104+I98+I96+I84</f>
        <v>0</v>
      </c>
      <c r="J106" s="29"/>
      <c r="K106" s="205"/>
    </row>
    <row r="107" spans="1:11" ht="13.5" thickTop="1">
      <c r="A107" s="146"/>
      <c r="B107" s="31"/>
      <c r="C107" s="29"/>
      <c r="D107" s="221"/>
      <c r="E107" s="44"/>
      <c r="F107" s="44"/>
      <c r="G107" s="220"/>
      <c r="H107" s="44"/>
      <c r="I107" s="221"/>
      <c r="J107" s="29"/>
      <c r="K107" s="205"/>
    </row>
    <row r="108" spans="1:11">
      <c r="A108" s="146"/>
      <c r="B108" s="31"/>
      <c r="C108" s="29"/>
      <c r="D108" s="221"/>
      <c r="E108" s="44"/>
      <c r="F108" s="44"/>
      <c r="G108" s="220"/>
      <c r="H108" s="44"/>
      <c r="I108" s="221"/>
      <c r="J108" s="29"/>
      <c r="K108" s="205"/>
    </row>
    <row r="109" spans="1:11">
      <c r="A109" s="146"/>
      <c r="B109" s="31"/>
      <c r="C109" s="29"/>
      <c r="D109" s="29"/>
      <c r="E109" s="29"/>
      <c r="F109" s="29"/>
      <c r="G109" s="29"/>
      <c r="H109" s="29"/>
      <c r="I109" s="29"/>
      <c r="J109" s="29"/>
      <c r="K109" s="222" t="s">
        <v>187</v>
      </c>
    </row>
    <row r="110" spans="1:11">
      <c r="A110" s="146"/>
      <c r="B110" s="31"/>
      <c r="C110" s="29"/>
      <c r="D110" s="29"/>
      <c r="E110" s="29"/>
      <c r="F110" s="29"/>
      <c r="G110" s="29"/>
      <c r="H110" s="29"/>
      <c r="I110" s="29"/>
      <c r="J110" s="29"/>
      <c r="K110" s="222"/>
    </row>
    <row r="111" spans="1:11">
      <c r="A111" s="146"/>
      <c r="B111" s="31" t="s">
        <v>9</v>
      </c>
      <c r="C111" s="29"/>
      <c r="D111" s="32" t="s">
        <v>91</v>
      </c>
      <c r="E111" s="29"/>
      <c r="F111" s="29"/>
      <c r="G111" s="29"/>
      <c r="H111" s="29"/>
      <c r="I111" s="144"/>
      <c r="J111" s="29"/>
      <c r="K111" s="222" t="str">
        <f>K3</f>
        <v>For  the 12 months ended 12/31/2026</v>
      </c>
    </row>
    <row r="112" spans="1:11">
      <c r="A112" s="146"/>
      <c r="B112" s="31"/>
      <c r="C112" s="29"/>
      <c r="D112" s="32" t="s">
        <v>160</v>
      </c>
      <c r="E112" s="29"/>
      <c r="F112" s="29"/>
      <c r="G112" s="29"/>
      <c r="H112" s="29"/>
      <c r="I112" s="29"/>
      <c r="J112" s="29"/>
      <c r="K112" s="29"/>
    </row>
    <row r="113" spans="1:11">
      <c r="A113" s="146"/>
      <c r="B113" s="36"/>
      <c r="C113" s="29"/>
      <c r="D113" s="32" t="str">
        <f>+D56</f>
        <v>GridLiance High Plains LLC</v>
      </c>
      <c r="E113" s="29"/>
      <c r="F113" s="29"/>
      <c r="G113" s="29"/>
      <c r="H113" s="29"/>
      <c r="I113" s="29"/>
      <c r="J113" s="29"/>
      <c r="K113" s="29"/>
    </row>
    <row r="114" spans="1:11">
      <c r="A114" s="1188"/>
      <c r="B114" s="1188"/>
      <c r="C114" s="1188"/>
      <c r="D114" s="1188"/>
      <c r="E114" s="1188"/>
      <c r="F114" s="1188"/>
      <c r="G114" s="1188"/>
      <c r="H114" s="1188"/>
      <c r="I114" s="1188"/>
      <c r="J114" s="1188"/>
      <c r="K114" s="1188"/>
    </row>
    <row r="115" spans="1:11">
      <c r="A115" s="146"/>
      <c r="B115" s="156" t="s">
        <v>11</v>
      </c>
      <c r="C115" s="156" t="s">
        <v>12</v>
      </c>
      <c r="D115" s="156" t="s">
        <v>13</v>
      </c>
      <c r="E115" s="29" t="s">
        <v>10</v>
      </c>
      <c r="F115" s="29"/>
      <c r="G115" s="155" t="s">
        <v>14</v>
      </c>
      <c r="H115" s="29"/>
      <c r="I115" s="155" t="s">
        <v>15</v>
      </c>
      <c r="J115" s="29"/>
      <c r="K115" s="29"/>
    </row>
    <row r="116" spans="1:11">
      <c r="A116" s="146" t="s">
        <v>16</v>
      </c>
      <c r="B116" s="31"/>
      <c r="C116" s="196"/>
      <c r="D116" s="29"/>
      <c r="E116" s="29"/>
      <c r="F116" s="29"/>
      <c r="G116" s="146"/>
      <c r="H116" s="29"/>
      <c r="I116" s="197" t="s">
        <v>25</v>
      </c>
      <c r="J116" s="29"/>
      <c r="K116" s="197"/>
    </row>
    <row r="117" spans="1:11" ht="13.5" thickBot="1">
      <c r="A117" s="33" t="s">
        <v>18</v>
      </c>
      <c r="B117" s="31"/>
      <c r="C117" s="198" t="s">
        <v>302</v>
      </c>
      <c r="D117" s="197" t="s">
        <v>27</v>
      </c>
      <c r="E117" s="199"/>
      <c r="F117" s="197" t="s">
        <v>28</v>
      </c>
      <c r="G117" s="36"/>
      <c r="H117" s="199"/>
      <c r="I117" s="146" t="s">
        <v>29</v>
      </c>
      <c r="J117" s="29"/>
      <c r="K117" s="197"/>
    </row>
    <row r="118" spans="1:11">
      <c r="A118" s="146"/>
      <c r="B118" s="31" t="s">
        <v>7</v>
      </c>
      <c r="C118" s="29"/>
      <c r="D118" s="29"/>
      <c r="E118" s="29"/>
      <c r="F118" s="29"/>
      <c r="G118" s="29"/>
      <c r="H118" s="29"/>
      <c r="I118" s="29"/>
      <c r="J118" s="29"/>
      <c r="K118" s="29"/>
    </row>
    <row r="119" spans="1:11">
      <c r="A119" s="146">
        <v>1</v>
      </c>
      <c r="B119" s="31" t="s">
        <v>38</v>
      </c>
      <c r="C119" s="29" t="s">
        <v>438</v>
      </c>
      <c r="D119" s="216">
        <f>'5-P3 Support'!C24</f>
        <v>1357078.7762231214</v>
      </c>
      <c r="E119" s="29"/>
      <c r="F119" s="29" t="s">
        <v>23</v>
      </c>
      <c r="G119" s="27">
        <f>+I191</f>
        <v>0</v>
      </c>
      <c r="H119" s="44"/>
      <c r="I119" s="18">
        <f t="shared" ref="I119:I129" si="1">+G119*D119</f>
        <v>0</v>
      </c>
      <c r="J119" s="152"/>
      <c r="K119" s="29"/>
    </row>
    <row r="120" spans="1:11">
      <c r="A120" s="170">
        <f>+A119+1</f>
        <v>2</v>
      </c>
      <c r="B120" s="223" t="s">
        <v>156</v>
      </c>
      <c r="C120" s="29" t="s">
        <v>439</v>
      </c>
      <c r="D120" s="216">
        <f>'5-P3 Support'!D24</f>
        <v>0</v>
      </c>
      <c r="E120" s="213"/>
      <c r="F120" s="213" t="str">
        <f>+F119</f>
        <v>TP</v>
      </c>
      <c r="G120" s="162">
        <f>+G119</f>
        <v>0</v>
      </c>
      <c r="H120" s="213"/>
      <c r="I120" s="216">
        <f>+G120*D120</f>
        <v>0</v>
      </c>
      <c r="K120" s="29"/>
    </row>
    <row r="121" spans="1:11">
      <c r="A121" s="170">
        <f t="shared" ref="A121:A167" si="2">+A120+1</f>
        <v>3</v>
      </c>
      <c r="B121" s="40" t="s">
        <v>39</v>
      </c>
      <c r="C121" s="29" t="s">
        <v>440</v>
      </c>
      <c r="D121" s="216">
        <f>'5-P3 Support'!E24</f>
        <v>0</v>
      </c>
      <c r="E121" s="29"/>
      <c r="F121" s="29" t="str">
        <f>+F120</f>
        <v>TP</v>
      </c>
      <c r="G121" s="27">
        <f>+G120</f>
        <v>0</v>
      </c>
      <c r="H121" s="44"/>
      <c r="I121" s="18">
        <f t="shared" si="1"/>
        <v>0</v>
      </c>
      <c r="J121" s="152"/>
      <c r="K121" s="29"/>
    </row>
    <row r="122" spans="1:11">
      <c r="A122" s="170">
        <f t="shared" si="2"/>
        <v>4</v>
      </c>
      <c r="B122" s="31" t="s">
        <v>40</v>
      </c>
      <c r="C122" s="29" t="s">
        <v>441</v>
      </c>
      <c r="D122" s="216">
        <f>'5-P3 Support'!F24</f>
        <v>1485202.9434818646</v>
      </c>
      <c r="E122" s="29"/>
      <c r="F122" s="29" t="s">
        <v>32</v>
      </c>
      <c r="G122" s="27">
        <f>+G74</f>
        <v>0</v>
      </c>
      <c r="H122" s="44"/>
      <c r="I122" s="18">
        <f t="shared" si="1"/>
        <v>0</v>
      </c>
      <c r="J122" s="29"/>
      <c r="K122" s="29" t="s">
        <v>10</v>
      </c>
    </row>
    <row r="123" spans="1:11">
      <c r="A123" s="170">
        <f t="shared" si="2"/>
        <v>5</v>
      </c>
      <c r="B123" s="31" t="s">
        <v>188</v>
      </c>
      <c r="C123" s="29" t="s">
        <v>399</v>
      </c>
      <c r="D123" s="216">
        <f>'5-P3 Support'!G24</f>
        <v>0</v>
      </c>
      <c r="E123" s="29"/>
      <c r="F123" s="29" t="s">
        <v>32</v>
      </c>
      <c r="G123" s="27">
        <f>+G122</f>
        <v>0</v>
      </c>
      <c r="H123" s="44"/>
      <c r="I123" s="18">
        <f t="shared" si="1"/>
        <v>0</v>
      </c>
      <c r="J123" s="29"/>
      <c r="K123" s="29"/>
    </row>
    <row r="124" spans="1:11">
      <c r="A124" s="170">
        <f t="shared" si="2"/>
        <v>6</v>
      </c>
      <c r="B124" s="40" t="s">
        <v>324</v>
      </c>
      <c r="C124" s="37" t="s">
        <v>436</v>
      </c>
      <c r="D124" s="216">
        <f>'5-P3 Support'!H24</f>
        <v>0</v>
      </c>
      <c r="E124" s="29"/>
      <c r="F124" s="29" t="s">
        <v>32</v>
      </c>
      <c r="G124" s="27">
        <f>+G123</f>
        <v>0</v>
      </c>
      <c r="H124" s="44"/>
      <c r="I124" s="18">
        <f t="shared" si="1"/>
        <v>0</v>
      </c>
      <c r="J124" s="29"/>
      <c r="K124" s="29"/>
    </row>
    <row r="125" spans="1:11" s="14" customFormat="1">
      <c r="A125" s="170" t="s">
        <v>310</v>
      </c>
      <c r="B125" s="40" t="s">
        <v>311</v>
      </c>
      <c r="C125" s="37" t="s">
        <v>589</v>
      </c>
      <c r="D125" s="231">
        <f>+'7 - PBOP'!I16</f>
        <v>0</v>
      </c>
      <c r="E125" s="127"/>
      <c r="F125" s="29" t="s">
        <v>32</v>
      </c>
      <c r="G125" s="27">
        <f>+G124</f>
        <v>0</v>
      </c>
      <c r="H125" s="44"/>
      <c r="I125" s="18">
        <f>+G125*D125</f>
        <v>0</v>
      </c>
      <c r="J125" s="127"/>
      <c r="K125" s="127"/>
    </row>
    <row r="126" spans="1:11">
      <c r="A126" s="170">
        <f>+A124+1</f>
        <v>7</v>
      </c>
      <c r="B126" s="40" t="s">
        <v>323</v>
      </c>
      <c r="C126" s="37" t="s">
        <v>566</v>
      </c>
      <c r="D126" s="216">
        <f>'5-P3 Support'!I24</f>
        <v>0</v>
      </c>
      <c r="E126" s="29"/>
      <c r="F126" s="224" t="s">
        <v>23</v>
      </c>
      <c r="G126" s="162">
        <f>+G119</f>
        <v>0</v>
      </c>
      <c r="H126" s="44"/>
      <c r="I126" s="18">
        <f t="shared" si="1"/>
        <v>0</v>
      </c>
      <c r="J126" s="29"/>
      <c r="K126" s="29"/>
    </row>
    <row r="127" spans="1:11" s="14" customFormat="1">
      <c r="A127" s="170" t="s">
        <v>312</v>
      </c>
      <c r="B127" s="40" t="s">
        <v>313</v>
      </c>
      <c r="C127" s="37" t="s">
        <v>590</v>
      </c>
      <c r="D127" s="231">
        <f>+'7 - PBOP'!I13</f>
        <v>0</v>
      </c>
      <c r="E127" s="127"/>
      <c r="F127" s="29" t="s">
        <v>32</v>
      </c>
      <c r="G127" s="27">
        <f>+G125</f>
        <v>0</v>
      </c>
      <c r="H127" s="44"/>
      <c r="I127" s="18">
        <f>+G127*D127</f>
        <v>0</v>
      </c>
      <c r="J127" s="127"/>
      <c r="K127" s="127"/>
    </row>
    <row r="128" spans="1:11">
      <c r="A128" s="170">
        <f>+A126+1</f>
        <v>8</v>
      </c>
      <c r="B128" s="31" t="s">
        <v>423</v>
      </c>
      <c r="C128" s="29" t="s">
        <v>183</v>
      </c>
      <c r="D128" s="764">
        <v>0</v>
      </c>
      <c r="E128" s="29"/>
      <c r="F128" s="29" t="s">
        <v>184</v>
      </c>
      <c r="G128" s="27">
        <f>+G75</f>
        <v>0</v>
      </c>
      <c r="H128" s="44"/>
      <c r="I128" s="18">
        <f t="shared" si="1"/>
        <v>0</v>
      </c>
      <c r="J128" s="29"/>
      <c r="K128" s="29"/>
    </row>
    <row r="129" spans="1:11">
      <c r="A129" s="170">
        <f t="shared" si="2"/>
        <v>9</v>
      </c>
      <c r="B129" s="31" t="s">
        <v>41</v>
      </c>
      <c r="C129" s="29" t="s">
        <v>567</v>
      </c>
      <c r="D129" s="738">
        <f>'5-P3 Support'!J24</f>
        <v>0</v>
      </c>
      <c r="E129" s="29"/>
      <c r="F129" s="29" t="str">
        <f>+F131</f>
        <v>DA</v>
      </c>
      <c r="G129" s="225">
        <v>1</v>
      </c>
      <c r="H129" s="44"/>
      <c r="I129" s="42">
        <f t="shared" si="1"/>
        <v>0</v>
      </c>
      <c r="J129" s="29"/>
      <c r="K129" s="29"/>
    </row>
    <row r="130" spans="1:11">
      <c r="A130" s="170">
        <f t="shared" si="2"/>
        <v>10</v>
      </c>
      <c r="B130" s="223" t="s">
        <v>157</v>
      </c>
      <c r="C130" s="213"/>
      <c r="D130" s="53"/>
      <c r="E130" s="213"/>
      <c r="F130" s="213"/>
      <c r="G130" s="226"/>
      <c r="H130" s="213"/>
      <c r="I130" s="53"/>
      <c r="K130" s="29"/>
    </row>
    <row r="131" spans="1:11">
      <c r="A131" s="170">
        <f t="shared" si="2"/>
        <v>11</v>
      </c>
      <c r="B131" s="223" t="s">
        <v>159</v>
      </c>
      <c r="C131" s="213" t="s">
        <v>568</v>
      </c>
      <c r="D131" s="738">
        <f>'5-P3 Support'!K24</f>
        <v>0</v>
      </c>
      <c r="E131" s="210"/>
      <c r="F131" s="210" t="s">
        <v>97</v>
      </c>
      <c r="G131" s="227">
        <v>1</v>
      </c>
      <c r="H131" s="210"/>
      <c r="I131" s="53">
        <f>+G131*D131</f>
        <v>0</v>
      </c>
      <c r="K131" s="29"/>
    </row>
    <row r="132" spans="1:11">
      <c r="A132" s="170">
        <f t="shared" si="2"/>
        <v>12</v>
      </c>
      <c r="B132" s="223" t="s">
        <v>591</v>
      </c>
      <c r="C132" s="29" t="s">
        <v>569</v>
      </c>
      <c r="D132" s="738">
        <f>'5-P3 Support'!L24</f>
        <v>0</v>
      </c>
      <c r="E132" s="210"/>
      <c r="F132" s="210" t="s">
        <v>23</v>
      </c>
      <c r="G132" s="227">
        <f>+G119</f>
        <v>0</v>
      </c>
      <c r="H132" s="210"/>
      <c r="I132" s="53">
        <f>+G132*D132</f>
        <v>0</v>
      </c>
      <c r="K132" s="29"/>
    </row>
    <row r="133" spans="1:11" ht="13.5" thickBot="1">
      <c r="A133" s="170">
        <f t="shared" si="2"/>
        <v>13</v>
      </c>
      <c r="B133" s="223" t="s">
        <v>158</v>
      </c>
      <c r="C133" s="213" t="s">
        <v>707</v>
      </c>
      <c r="D133" s="228">
        <f>SUM(D131:D132)</f>
        <v>0</v>
      </c>
      <c r="E133" s="210"/>
      <c r="F133" s="210"/>
      <c r="G133" s="227"/>
      <c r="H133" s="210"/>
      <c r="I133" s="228">
        <f>SUM(I131:I132)</f>
        <v>0</v>
      </c>
      <c r="K133" s="29"/>
    </row>
    <row r="134" spans="1:11">
      <c r="A134" s="170">
        <f t="shared" si="2"/>
        <v>14</v>
      </c>
      <c r="B134" s="229" t="s">
        <v>346</v>
      </c>
      <c r="C134" s="128" t="s">
        <v>437</v>
      </c>
      <c r="D134" s="18">
        <f>+D119-D121-D120+D122-D123-D124-D125+D126+D127+D128+D129+D133</f>
        <v>2842281.7197049861</v>
      </c>
      <c r="E134" s="18"/>
      <c r="F134" s="18"/>
      <c r="G134" s="18"/>
      <c r="H134" s="18"/>
      <c r="I134" s="18">
        <f>+I119-I121-I120+I122-I123-I124-I125+I126+I127+I128+I129+I133</f>
        <v>0</v>
      </c>
      <c r="J134" s="29"/>
      <c r="K134" s="29"/>
    </row>
    <row r="135" spans="1:11">
      <c r="A135" s="170"/>
      <c r="B135" s="36"/>
      <c r="C135" s="29"/>
      <c r="D135" s="18"/>
      <c r="E135" s="18"/>
      <c r="F135" s="18"/>
      <c r="G135" s="18"/>
      <c r="H135" s="18"/>
      <c r="I135" s="18"/>
      <c r="J135" s="29"/>
      <c r="K135" s="29"/>
    </row>
    <row r="136" spans="1:11">
      <c r="A136" s="170">
        <f>+A134+1</f>
        <v>15</v>
      </c>
      <c r="B136" s="31" t="s">
        <v>571</v>
      </c>
      <c r="C136" s="29"/>
      <c r="D136" s="18"/>
      <c r="E136" s="18"/>
      <c r="F136" s="18"/>
      <c r="G136" s="18"/>
      <c r="H136" s="18"/>
      <c r="I136" s="18"/>
      <c r="J136" s="29"/>
      <c r="K136" s="29"/>
    </row>
    <row r="137" spans="1:11">
      <c r="A137" s="170">
        <f t="shared" si="2"/>
        <v>16</v>
      </c>
      <c r="B137" s="31" t="s">
        <v>38</v>
      </c>
      <c r="C137" s="215" t="s">
        <v>708</v>
      </c>
      <c r="D137" s="216">
        <f>'5-P3 Support'!M24</f>
        <v>2275634.84</v>
      </c>
      <c r="E137" s="18"/>
      <c r="F137" s="18" t="s">
        <v>23</v>
      </c>
      <c r="G137" s="18">
        <f>+G98</f>
        <v>0</v>
      </c>
      <c r="H137" s="18"/>
      <c r="I137" s="18">
        <f>+G137*D137</f>
        <v>0</v>
      </c>
      <c r="J137" s="29"/>
      <c r="K137" s="205"/>
    </row>
    <row r="138" spans="1:11">
      <c r="A138" s="170">
        <f t="shared" si="2"/>
        <v>17</v>
      </c>
      <c r="B138" s="230" t="s">
        <v>125</v>
      </c>
      <c r="C138" s="215" t="s">
        <v>710</v>
      </c>
      <c r="D138" s="216">
        <f>'5-P3 Support'!C45</f>
        <v>734.31234329591825</v>
      </c>
      <c r="E138" s="18"/>
      <c r="F138" s="18" t="s">
        <v>32</v>
      </c>
      <c r="G138" s="18">
        <f>+G122</f>
        <v>0</v>
      </c>
      <c r="H138" s="18"/>
      <c r="I138" s="18">
        <f>+G138*D138</f>
        <v>0</v>
      </c>
      <c r="J138" s="29"/>
      <c r="K138" s="205"/>
    </row>
    <row r="139" spans="1:11">
      <c r="A139" s="170">
        <f t="shared" si="2"/>
        <v>18</v>
      </c>
      <c r="B139" s="31" t="s">
        <v>423</v>
      </c>
      <c r="C139" s="215" t="s">
        <v>709</v>
      </c>
      <c r="D139" s="207">
        <v>0</v>
      </c>
      <c r="E139" s="42"/>
      <c r="F139" s="42" t="s">
        <v>184</v>
      </c>
      <c r="G139" s="42">
        <f>+G128</f>
        <v>0</v>
      </c>
      <c r="H139" s="42"/>
      <c r="I139" s="42">
        <f>+G139*D139</f>
        <v>0</v>
      </c>
      <c r="J139" s="29"/>
      <c r="K139" s="205"/>
    </row>
    <row r="140" spans="1:11" ht="13.5" thickBot="1">
      <c r="A140" s="170">
        <f t="shared" si="2"/>
        <v>19</v>
      </c>
      <c r="B140" s="223" t="s">
        <v>131</v>
      </c>
      <c r="C140" s="37" t="s">
        <v>442</v>
      </c>
      <c r="D140" s="228">
        <f>'5-P3 Support'!D45</f>
        <v>0</v>
      </c>
      <c r="E140" s="18"/>
      <c r="F140" s="18" t="s">
        <v>97</v>
      </c>
      <c r="G140" s="225">
        <v>1</v>
      </c>
      <c r="H140" s="18"/>
      <c r="I140" s="203">
        <f>+G140*D140</f>
        <v>0</v>
      </c>
      <c r="J140" s="29"/>
      <c r="K140" s="205"/>
    </row>
    <row r="141" spans="1:11">
      <c r="A141" s="170">
        <f t="shared" si="2"/>
        <v>20</v>
      </c>
      <c r="B141" s="31" t="s">
        <v>326</v>
      </c>
      <c r="C141" s="29" t="s">
        <v>325</v>
      </c>
      <c r="D141" s="18">
        <f>SUM(D137:D140)</f>
        <v>2276369.152343296</v>
      </c>
      <c r="E141" s="18"/>
      <c r="F141" s="18"/>
      <c r="G141" s="18"/>
      <c r="H141" s="18"/>
      <c r="I141" s="18">
        <f>SUM(I137:I140)</f>
        <v>0</v>
      </c>
      <c r="J141" s="29"/>
      <c r="K141" s="29"/>
    </row>
    <row r="142" spans="1:11">
      <c r="A142" s="170"/>
      <c r="B142" s="31"/>
      <c r="C142" s="29"/>
      <c r="D142" s="18"/>
      <c r="E142" s="18"/>
      <c r="F142" s="18"/>
      <c r="G142" s="18"/>
      <c r="H142" s="18"/>
      <c r="I142" s="18"/>
      <c r="J142" s="29"/>
      <c r="K142" s="29"/>
    </row>
    <row r="143" spans="1:11">
      <c r="A143" s="170">
        <f>+A141+1</f>
        <v>21</v>
      </c>
      <c r="B143" s="31" t="s">
        <v>327</v>
      </c>
      <c r="C143" s="34" t="s">
        <v>250</v>
      </c>
      <c r="D143" s="18"/>
      <c r="E143" s="18"/>
      <c r="F143" s="18"/>
      <c r="G143" s="18"/>
      <c r="H143" s="18"/>
      <c r="I143" s="18"/>
      <c r="J143" s="29"/>
      <c r="K143" s="29"/>
    </row>
    <row r="144" spans="1:11">
      <c r="A144" s="170">
        <f t="shared" si="2"/>
        <v>22</v>
      </c>
      <c r="B144" s="31" t="s">
        <v>42</v>
      </c>
      <c r="C144" s="36"/>
      <c r="D144" s="18"/>
      <c r="E144" s="18"/>
      <c r="F144" s="18"/>
      <c r="G144" s="18"/>
      <c r="H144" s="18"/>
      <c r="I144" s="18"/>
      <c r="J144" s="29"/>
      <c r="K144" s="205"/>
    </row>
    <row r="145" spans="1:11">
      <c r="A145" s="170">
        <f t="shared" si="2"/>
        <v>23</v>
      </c>
      <c r="B145" s="31" t="s">
        <v>43</v>
      </c>
      <c r="C145" s="29" t="s">
        <v>443</v>
      </c>
      <c r="D145" s="216">
        <f>'5-P3 Support'!E45</f>
        <v>0</v>
      </c>
      <c r="E145" s="18"/>
      <c r="F145" s="18" t="s">
        <v>32</v>
      </c>
      <c r="G145" s="216">
        <f>+G138</f>
        <v>0</v>
      </c>
      <c r="H145" s="216"/>
      <c r="I145" s="216">
        <f>+G145*D145</f>
        <v>0</v>
      </c>
      <c r="J145" s="29"/>
      <c r="K145" s="205"/>
    </row>
    <row r="146" spans="1:11">
      <c r="A146" s="170">
        <f t="shared" si="2"/>
        <v>24</v>
      </c>
      <c r="B146" s="31" t="s">
        <v>44</v>
      </c>
      <c r="C146" s="29" t="s">
        <v>444</v>
      </c>
      <c r="D146" s="216">
        <f>'5-P3 Support'!F45</f>
        <v>0</v>
      </c>
      <c r="E146" s="18"/>
      <c r="F146" s="18" t="s">
        <v>32</v>
      </c>
      <c r="G146" s="216">
        <f>+G145</f>
        <v>0</v>
      </c>
      <c r="H146" s="216"/>
      <c r="I146" s="216">
        <f>+G146*D146</f>
        <v>0</v>
      </c>
      <c r="J146" s="29"/>
      <c r="K146" s="205"/>
    </row>
    <row r="147" spans="1:11">
      <c r="A147" s="170">
        <f t="shared" si="2"/>
        <v>25</v>
      </c>
      <c r="B147" s="31" t="s">
        <v>45</v>
      </c>
      <c r="C147" s="29" t="s">
        <v>10</v>
      </c>
      <c r="D147" s="18"/>
      <c r="E147" s="18"/>
      <c r="F147" s="18"/>
      <c r="G147" s="216"/>
      <c r="H147" s="216"/>
      <c r="I147" s="216"/>
      <c r="J147" s="29"/>
      <c r="K147" s="205"/>
    </row>
    <row r="148" spans="1:11">
      <c r="A148" s="170">
        <f t="shared" si="2"/>
        <v>26</v>
      </c>
      <c r="B148" s="31" t="s">
        <v>46</v>
      </c>
      <c r="C148" s="29" t="s">
        <v>445</v>
      </c>
      <c r="D148" s="216">
        <f>'5-P3 Support'!G45</f>
        <v>1510308.273733895</v>
      </c>
      <c r="E148" s="18"/>
      <c r="F148" s="18" t="s">
        <v>37</v>
      </c>
      <c r="G148" s="216">
        <f>+G68</f>
        <v>0</v>
      </c>
      <c r="H148" s="216"/>
      <c r="I148" s="216">
        <f>+G148*D148</f>
        <v>0</v>
      </c>
      <c r="J148" s="29"/>
      <c r="K148" s="205"/>
    </row>
    <row r="149" spans="1:11">
      <c r="A149" s="170">
        <f t="shared" si="2"/>
        <v>27</v>
      </c>
      <c r="B149" s="31" t="s">
        <v>47</v>
      </c>
      <c r="C149" s="29" t="s">
        <v>446</v>
      </c>
      <c r="D149" s="216">
        <f>'5-P3 Support'!H45</f>
        <v>0</v>
      </c>
      <c r="E149" s="18"/>
      <c r="F149" s="216" t="s">
        <v>30</v>
      </c>
      <c r="G149" s="231" t="s">
        <v>185</v>
      </c>
      <c r="H149" s="216"/>
      <c r="I149" s="216">
        <v>0</v>
      </c>
      <c r="J149" s="29"/>
      <c r="K149" s="205"/>
    </row>
    <row r="150" spans="1:11">
      <c r="A150" s="170">
        <f t="shared" si="2"/>
        <v>28</v>
      </c>
      <c r="B150" s="31" t="s">
        <v>48</v>
      </c>
      <c r="C150" s="29" t="s">
        <v>447</v>
      </c>
      <c r="D150" s="216">
        <f>'5-P3 Support'!I45</f>
        <v>0</v>
      </c>
      <c r="E150" s="18"/>
      <c r="F150" s="18" t="s">
        <v>37</v>
      </c>
      <c r="G150" s="216">
        <f>+G148</f>
        <v>0</v>
      </c>
      <c r="H150" s="216"/>
      <c r="I150" s="216">
        <f>+G150*D150</f>
        <v>0</v>
      </c>
      <c r="J150" s="29"/>
      <c r="K150" s="205"/>
    </row>
    <row r="151" spans="1:11" ht="13.5" thickBot="1">
      <c r="A151" s="170">
        <f t="shared" si="2"/>
        <v>29</v>
      </c>
      <c r="B151" s="31" t="s">
        <v>49</v>
      </c>
      <c r="C151" s="29" t="s">
        <v>868</v>
      </c>
      <c r="D151" s="228">
        <f>'5-P3 Support'!J45</f>
        <v>0</v>
      </c>
      <c r="E151" s="18"/>
      <c r="F151" s="18" t="s">
        <v>37</v>
      </c>
      <c r="G151" s="216">
        <f>+G148</f>
        <v>0</v>
      </c>
      <c r="H151" s="216"/>
      <c r="I151" s="228">
        <f>+G151*D151</f>
        <v>0</v>
      </c>
      <c r="J151" s="29"/>
      <c r="K151" s="205"/>
    </row>
    <row r="152" spans="1:11">
      <c r="A152" s="170">
        <f t="shared" si="2"/>
        <v>30</v>
      </c>
      <c r="B152" s="31" t="s">
        <v>329</v>
      </c>
      <c r="C152" s="29" t="s">
        <v>328</v>
      </c>
      <c r="D152" s="18">
        <f>SUM(D145:D151)</f>
        <v>1510308.273733895</v>
      </c>
      <c r="E152" s="18"/>
      <c r="F152" s="18"/>
      <c r="G152" s="216"/>
      <c r="H152" s="216"/>
      <c r="I152" s="216">
        <f>SUM(I145:I151)</f>
        <v>0</v>
      </c>
      <c r="J152" s="29"/>
      <c r="K152" s="29"/>
    </row>
    <row r="153" spans="1:11">
      <c r="A153" s="170"/>
      <c r="B153" s="31"/>
      <c r="C153" s="29"/>
      <c r="D153" s="29"/>
      <c r="E153" s="29"/>
      <c r="F153" s="29"/>
      <c r="G153" s="900"/>
      <c r="H153" s="37"/>
      <c r="I153" s="37"/>
      <c r="J153" s="29"/>
      <c r="K153" s="29"/>
    </row>
    <row r="154" spans="1:11">
      <c r="A154" s="170">
        <f>+A152+1</f>
        <v>31</v>
      </c>
      <c r="B154" s="31" t="s">
        <v>50</v>
      </c>
      <c r="C154" s="37" t="str">
        <f>"(Note "&amp;A$258&amp;")"</f>
        <v>(Note G)</v>
      </c>
      <c r="D154" s="29"/>
      <c r="E154" s="29"/>
      <c r="F154" s="36"/>
      <c r="G154" s="38"/>
      <c r="H154" s="29"/>
      <c r="I154" s="36"/>
      <c r="J154" s="29"/>
      <c r="K154" s="36"/>
    </row>
    <row r="155" spans="1:11">
      <c r="A155" s="170">
        <f t="shared" si="2"/>
        <v>32</v>
      </c>
      <c r="B155" s="39" t="s">
        <v>932</v>
      </c>
      <c r="C155" s="29" t="s">
        <v>1117</v>
      </c>
      <c r="D155" s="246">
        <f>IF(D259&gt;0,1-(((1-D260)*(1-D259))/(1-D260*D259*D261)),0)</f>
        <v>0.24400618200000002</v>
      </c>
      <c r="E155" s="29"/>
      <c r="F155" s="36"/>
      <c r="G155" s="38"/>
      <c r="H155" s="29"/>
      <c r="I155" s="36"/>
      <c r="J155" s="29"/>
      <c r="K155" s="36"/>
    </row>
    <row r="156" spans="1:11">
      <c r="A156" s="170">
        <f t="shared" si="2"/>
        <v>33</v>
      </c>
      <c r="B156" s="36" t="s">
        <v>51</v>
      </c>
      <c r="C156" s="29" t="s">
        <v>1118</v>
      </c>
      <c r="D156" s="246">
        <f>IF(I210&gt;0,(D155/(1-D155))*(1-I210/I213),0)</f>
        <v>0.22921404827617498</v>
      </c>
      <c r="E156" s="29"/>
      <c r="F156" s="36"/>
      <c r="G156" s="38"/>
      <c r="H156" s="29"/>
      <c r="I156" s="36"/>
      <c r="J156" s="29"/>
      <c r="K156" s="36"/>
    </row>
    <row r="157" spans="1:11">
      <c r="A157" s="170">
        <f t="shared" si="2"/>
        <v>34</v>
      </c>
      <c r="B157" s="40" t="s">
        <v>369</v>
      </c>
      <c r="C157" s="37" t="s">
        <v>370</v>
      </c>
      <c r="D157" s="29"/>
      <c r="E157" s="29"/>
      <c r="F157" s="36"/>
      <c r="G157" s="38"/>
      <c r="H157" s="29"/>
      <c r="I157" s="36"/>
      <c r="J157" s="29"/>
      <c r="K157" s="36"/>
    </row>
    <row r="158" spans="1:11">
      <c r="A158" s="170">
        <f t="shared" si="2"/>
        <v>35</v>
      </c>
      <c r="B158" s="40"/>
      <c r="D158" s="29"/>
      <c r="E158" s="29"/>
      <c r="F158" s="36"/>
      <c r="G158" s="38"/>
      <c r="H158" s="29"/>
      <c r="I158" s="36"/>
      <c r="J158" s="29"/>
      <c r="K158" s="36"/>
    </row>
    <row r="159" spans="1:11">
      <c r="A159" s="170">
        <f>+A158+1</f>
        <v>36</v>
      </c>
      <c r="B159" s="41" t="str">
        <f>"      1 / (1 - T)  =  (from line "&amp;A155&amp;")"</f>
        <v xml:space="preserve">      1 / (1 - T)  =  (from line 32)</v>
      </c>
      <c r="C159" s="37"/>
      <c r="D159" s="962">
        <f>IF(D155=0,0,1/(1-D155))</f>
        <v>1.3227621393062767</v>
      </c>
      <c r="E159" s="29"/>
      <c r="F159" s="36"/>
      <c r="G159" s="38"/>
      <c r="H159" s="29"/>
      <c r="I159" s="18"/>
      <c r="J159" s="29"/>
      <c r="K159" s="36"/>
    </row>
    <row r="160" spans="1:11">
      <c r="A160" s="170">
        <f t="shared" si="2"/>
        <v>37</v>
      </c>
      <c r="B160" s="40" t="s">
        <v>364</v>
      </c>
      <c r="C160" s="37" t="s">
        <v>448</v>
      </c>
      <c r="D160" s="216">
        <f>-'5-P3 Support'!K45</f>
        <v>0</v>
      </c>
      <c r="E160" s="29"/>
      <c r="F160" s="36"/>
      <c r="G160" s="38"/>
      <c r="H160" s="29"/>
      <c r="I160" s="18"/>
      <c r="J160" s="29"/>
      <c r="K160" s="36"/>
    </row>
    <row r="161" spans="1:11">
      <c r="A161" s="170">
        <f t="shared" si="2"/>
        <v>38</v>
      </c>
      <c r="B161" s="40" t="s">
        <v>991</v>
      </c>
      <c r="C161" s="37" t="s">
        <v>992</v>
      </c>
      <c r="D161" s="216">
        <f>-'5-P3 Support'!L45</f>
        <v>-1438.1785813283675</v>
      </c>
      <c r="E161" s="29"/>
      <c r="F161" s="36"/>
      <c r="G161" s="42"/>
      <c r="H161" s="29"/>
      <c r="I161" s="18"/>
      <c r="J161" s="29"/>
      <c r="K161" s="36"/>
    </row>
    <row r="162" spans="1:11">
      <c r="A162" s="170">
        <f t="shared" si="2"/>
        <v>39</v>
      </c>
      <c r="B162" s="40" t="s">
        <v>470</v>
      </c>
      <c r="C162" s="37" t="s">
        <v>479</v>
      </c>
      <c r="D162" s="216">
        <f>+'5-P3 Support'!M45</f>
        <v>2132.8739544908358</v>
      </c>
      <c r="E162" s="29"/>
      <c r="F162" s="36"/>
      <c r="G162" s="38"/>
      <c r="H162" s="29"/>
      <c r="I162" s="18"/>
      <c r="J162" s="29"/>
      <c r="K162" s="36"/>
    </row>
    <row r="163" spans="1:11">
      <c r="A163" s="170">
        <f t="shared" si="2"/>
        <v>40</v>
      </c>
      <c r="B163" s="41" t="s">
        <v>365</v>
      </c>
      <c r="C163" s="43" t="s">
        <v>1125</v>
      </c>
      <c r="D163" s="231">
        <f>D156*D170</f>
        <v>1370551.8153038593</v>
      </c>
      <c r="E163" s="44"/>
      <c r="F163" s="44" t="s">
        <v>30</v>
      </c>
      <c r="G163" s="45">
        <v>0</v>
      </c>
      <c r="H163" s="44"/>
      <c r="I163" s="231">
        <f>D163*G163</f>
        <v>0</v>
      </c>
      <c r="J163" s="29"/>
      <c r="K163" s="164" t="s">
        <v>10</v>
      </c>
    </row>
    <row r="164" spans="1:11">
      <c r="A164" s="170">
        <f t="shared" si="2"/>
        <v>41</v>
      </c>
      <c r="B164" s="34" t="s">
        <v>366</v>
      </c>
      <c r="C164" s="43" t="s">
        <v>362</v>
      </c>
      <c r="D164" s="442">
        <f>+D$159*D160</f>
        <v>0</v>
      </c>
      <c r="E164" s="44"/>
      <c r="F164" s="46" t="s">
        <v>36</v>
      </c>
      <c r="G164" s="27">
        <f>G84</f>
        <v>0</v>
      </c>
      <c r="H164" s="44"/>
      <c r="I164" s="442">
        <f>+G164*D164</f>
        <v>0</v>
      </c>
      <c r="J164" s="29"/>
      <c r="K164" s="164"/>
    </row>
    <row r="165" spans="1:11">
      <c r="A165" s="170">
        <f t="shared" si="2"/>
        <v>42</v>
      </c>
      <c r="B165" s="34" t="s">
        <v>993</v>
      </c>
      <c r="C165" s="43" t="s">
        <v>360</v>
      </c>
      <c r="D165" s="442">
        <f>+D$159*D161</f>
        <v>-1902.3681769423774</v>
      </c>
      <c r="E165" s="44"/>
      <c r="F165" s="46" t="s">
        <v>36</v>
      </c>
      <c r="G165" s="27">
        <f>G164</f>
        <v>0</v>
      </c>
      <c r="H165" s="44"/>
      <c r="I165" s="442">
        <f>+G165*D165</f>
        <v>0</v>
      </c>
      <c r="J165" s="29"/>
      <c r="K165" s="164"/>
    </row>
    <row r="166" spans="1:11" ht="13.5" thickBot="1">
      <c r="A166" s="170">
        <f t="shared" si="2"/>
        <v>43</v>
      </c>
      <c r="B166" s="34" t="s">
        <v>189</v>
      </c>
      <c r="C166" s="43" t="s">
        <v>361</v>
      </c>
      <c r="D166" s="443">
        <f>+D$159*D162</f>
        <v>2821.2849149129361</v>
      </c>
      <c r="E166" s="44"/>
      <c r="F166" s="46" t="s">
        <v>36</v>
      </c>
      <c r="G166" s="27">
        <f>G165</f>
        <v>0</v>
      </c>
      <c r="H166" s="44"/>
      <c r="I166" s="443">
        <f>+G166*D166</f>
        <v>0</v>
      </c>
      <c r="J166" s="29"/>
      <c r="K166" s="164"/>
    </row>
    <row r="167" spans="1:11">
      <c r="A167" s="170">
        <f t="shared" si="2"/>
        <v>44</v>
      </c>
      <c r="B167" s="48" t="s">
        <v>367</v>
      </c>
      <c r="C167" s="34" t="s">
        <v>363</v>
      </c>
      <c r="D167" s="231">
        <f>SUM(D163:D166)</f>
        <v>1371470.7320418297</v>
      </c>
      <c r="E167" s="44"/>
      <c r="F167" s="44" t="s">
        <v>10</v>
      </c>
      <c r="G167" s="45" t="s">
        <v>10</v>
      </c>
      <c r="H167" s="44"/>
      <c r="I167" s="231">
        <f>SUM(I163:I166)</f>
        <v>0</v>
      </c>
      <c r="J167" s="29"/>
      <c r="K167" s="29"/>
    </row>
    <row r="168" spans="1:11">
      <c r="A168" s="170"/>
      <c r="B168" s="36"/>
      <c r="C168" s="232"/>
      <c r="D168" s="18"/>
      <c r="E168" s="29"/>
      <c r="F168" s="29"/>
      <c r="G168" s="166"/>
      <c r="H168" s="29"/>
      <c r="I168" s="18"/>
      <c r="J168" s="29"/>
      <c r="K168" s="29"/>
    </row>
    <row r="169" spans="1:11">
      <c r="A169" s="170">
        <f>+A167+1</f>
        <v>45</v>
      </c>
      <c r="B169" s="31" t="s">
        <v>53</v>
      </c>
      <c r="J169" s="29"/>
      <c r="K169" s="36"/>
    </row>
    <row r="170" spans="1:11">
      <c r="A170" s="170">
        <f>A169+1</f>
        <v>46</v>
      </c>
      <c r="B170" s="234" t="s">
        <v>488</v>
      </c>
      <c r="C170" s="39" t="s">
        <v>368</v>
      </c>
      <c r="D170" s="18">
        <f>+$I213*D106</f>
        <v>5979353.4716184214</v>
      </c>
      <c r="E170" s="44"/>
      <c r="F170" s="44" t="s">
        <v>30</v>
      </c>
      <c r="G170" s="233"/>
      <c r="H170" s="44"/>
      <c r="I170" s="18">
        <f>+$I213*I106</f>
        <v>0</v>
      </c>
      <c r="K170" s="205"/>
    </row>
    <row r="171" spans="1:11">
      <c r="A171" s="170"/>
      <c r="B171" s="31"/>
      <c r="C171" s="36"/>
      <c r="D171" s="42"/>
      <c r="E171" s="44"/>
      <c r="F171" s="44"/>
      <c r="G171" s="233"/>
      <c r="H171" s="44"/>
      <c r="I171" s="42"/>
      <c r="J171" s="29"/>
      <c r="K171" s="205"/>
    </row>
    <row r="172" spans="1:11" ht="13.5" thickBot="1">
      <c r="A172" s="170">
        <f>A170+1</f>
        <v>47</v>
      </c>
      <c r="B172" s="31" t="s">
        <v>372</v>
      </c>
      <c r="C172" s="29" t="s">
        <v>371</v>
      </c>
      <c r="D172" s="235">
        <f>+D170+D167+D152+D141+D134</f>
        <v>13979783.349442428</v>
      </c>
      <c r="E172" s="44"/>
      <c r="F172" s="44"/>
      <c r="G172" s="221"/>
      <c r="H172" s="44"/>
      <c r="I172" s="235">
        <f>+I170+I167+I152+I141+I134</f>
        <v>0</v>
      </c>
      <c r="J172" s="152"/>
      <c r="K172" s="152"/>
    </row>
    <row r="173" spans="1:11" ht="13.5" thickTop="1">
      <c r="A173" s="170"/>
      <c r="B173" s="31"/>
      <c r="C173" s="29"/>
      <c r="D173" s="221"/>
      <c r="E173" s="44"/>
      <c r="F173" s="44"/>
      <c r="G173" s="221"/>
      <c r="H173" s="44"/>
      <c r="I173" s="42"/>
      <c r="J173" s="152"/>
      <c r="K173" s="152"/>
    </row>
    <row r="174" spans="1:11">
      <c r="A174" s="170"/>
      <c r="B174" s="236"/>
      <c r="C174" s="44"/>
      <c r="D174" s="237"/>
      <c r="E174" s="237"/>
      <c r="F174" s="237"/>
      <c r="G174" s="237"/>
      <c r="H174" s="237"/>
      <c r="I174" s="237"/>
      <c r="J174" s="152"/>
      <c r="K174" s="152"/>
    </row>
    <row r="175" spans="1:11">
      <c r="A175" s="146"/>
      <c r="B175" s="36"/>
      <c r="C175" s="36"/>
      <c r="D175" s="36"/>
      <c r="E175" s="36"/>
      <c r="F175" s="36"/>
      <c r="G175" s="36"/>
      <c r="H175" s="36"/>
      <c r="I175" s="36"/>
      <c r="J175" s="29"/>
      <c r="K175" s="222" t="s">
        <v>190</v>
      </c>
    </row>
    <row r="176" spans="1:11">
      <c r="A176" s="146"/>
      <c r="B176" s="36"/>
      <c r="C176" s="36"/>
      <c r="D176" s="36"/>
      <c r="E176" s="36"/>
      <c r="F176" s="36"/>
      <c r="G176" s="36"/>
      <c r="H176" s="36"/>
      <c r="I176" s="36"/>
      <c r="J176" s="29"/>
      <c r="K176" s="29"/>
    </row>
    <row r="177" spans="1:11">
      <c r="A177" s="146"/>
      <c r="B177" s="31" t="s">
        <v>9</v>
      </c>
      <c r="C177" s="36"/>
      <c r="D177" s="294" t="s">
        <v>91</v>
      </c>
      <c r="E177" s="36"/>
      <c r="F177" s="36"/>
      <c r="G177" s="36"/>
      <c r="H177" s="36"/>
      <c r="I177" s="144"/>
      <c r="J177" s="29"/>
      <c r="K177" s="238" t="str">
        <f>K3</f>
        <v>For  the 12 months ended 12/31/2026</v>
      </c>
    </row>
    <row r="178" spans="1:11">
      <c r="A178" s="146"/>
      <c r="B178" s="31"/>
      <c r="C178" s="36"/>
      <c r="D178" s="294" t="s">
        <v>160</v>
      </c>
      <c r="E178" s="36"/>
      <c r="F178" s="36"/>
      <c r="G178" s="36"/>
      <c r="H178" s="36"/>
      <c r="I178" s="36"/>
      <c r="J178" s="29"/>
      <c r="K178" s="29"/>
    </row>
    <row r="179" spans="1:11">
      <c r="A179" s="146"/>
      <c r="B179" s="36"/>
      <c r="C179" s="36"/>
      <c r="D179" s="294" t="str">
        <f>+D113</f>
        <v>GridLiance High Plains LLC</v>
      </c>
      <c r="E179" s="36"/>
      <c r="F179" s="36"/>
      <c r="G179" s="36"/>
      <c r="H179" s="36"/>
      <c r="I179" s="36"/>
      <c r="J179" s="29"/>
      <c r="K179" s="29"/>
    </row>
    <row r="180" spans="1:11">
      <c r="A180" s="1188"/>
      <c r="B180" s="1188"/>
      <c r="C180" s="1188"/>
      <c r="D180" s="1188"/>
      <c r="E180" s="1188"/>
      <c r="F180" s="1188"/>
      <c r="G180" s="1188"/>
      <c r="H180" s="1188"/>
      <c r="I180" s="1188"/>
      <c r="J180" s="1188"/>
      <c r="K180" s="1188"/>
    </row>
    <row r="181" spans="1:11" s="14" customFormat="1">
      <c r="A181" s="239"/>
      <c r="B181" s="156" t="s">
        <v>11</v>
      </c>
      <c r="C181" s="156" t="s">
        <v>12</v>
      </c>
      <c r="D181" s="156" t="s">
        <v>13</v>
      </c>
      <c r="E181" s="29" t="s">
        <v>10</v>
      </c>
      <c r="F181" s="29"/>
      <c r="G181" s="155" t="s">
        <v>14</v>
      </c>
      <c r="H181" s="29"/>
      <c r="I181" s="155" t="s">
        <v>15</v>
      </c>
      <c r="J181" s="127"/>
      <c r="K181" s="127"/>
    </row>
    <row r="182" spans="1:11">
      <c r="A182" s="146"/>
      <c r="B182" s="36"/>
      <c r="C182" s="31"/>
      <c r="D182" s="31"/>
      <c r="E182" s="31"/>
      <c r="F182" s="31"/>
      <c r="G182" s="31"/>
      <c r="H182" s="31"/>
      <c r="I182" s="31"/>
      <c r="J182" s="31"/>
      <c r="K182" s="31"/>
    </row>
    <row r="183" spans="1:11">
      <c r="A183" s="146"/>
      <c r="B183" s="36"/>
      <c r="C183" s="200" t="s">
        <v>54</v>
      </c>
      <c r="D183" s="36"/>
      <c r="E183" s="152"/>
      <c r="F183" s="152"/>
      <c r="G183" s="152"/>
      <c r="H183" s="152"/>
      <c r="I183" s="152"/>
      <c r="J183" s="29"/>
      <c r="K183" s="29"/>
    </row>
    <row r="184" spans="1:11">
      <c r="A184" s="146" t="s">
        <v>16</v>
      </c>
      <c r="B184" s="200"/>
      <c r="C184" s="152"/>
      <c r="D184" s="152"/>
      <c r="E184" s="152"/>
      <c r="F184" s="152"/>
      <c r="G184" s="152"/>
      <c r="H184" s="152"/>
      <c r="I184" s="152"/>
      <c r="J184" s="29"/>
      <c r="K184" s="29"/>
    </row>
    <row r="185" spans="1:11" ht="13.5" thickBot="1">
      <c r="A185" s="33" t="s">
        <v>18</v>
      </c>
      <c r="B185" s="147" t="s">
        <v>55</v>
      </c>
      <c r="C185" s="160"/>
      <c r="D185" s="160"/>
      <c r="E185" s="160"/>
      <c r="F185" s="160"/>
      <c r="G185" s="160"/>
      <c r="H185" s="34"/>
      <c r="I185" s="34"/>
      <c r="J185" s="37"/>
      <c r="K185" s="29"/>
    </row>
    <row r="186" spans="1:11">
      <c r="A186" s="146">
        <v>1</v>
      </c>
      <c r="B186" s="148" t="s">
        <v>350</v>
      </c>
      <c r="C186" s="160" t="s">
        <v>505</v>
      </c>
      <c r="D186" s="37"/>
      <c r="E186" s="37"/>
      <c r="F186" s="37"/>
      <c r="G186" s="37"/>
      <c r="H186" s="37"/>
      <c r="I186" s="216">
        <f>D64</f>
        <v>0</v>
      </c>
      <c r="J186" s="37"/>
      <c r="K186" s="29"/>
    </row>
    <row r="187" spans="1:11">
      <c r="A187" s="146">
        <f>+A186+1</f>
        <v>2</v>
      </c>
      <c r="B187" s="148" t="s">
        <v>351</v>
      </c>
      <c r="C187" s="34" t="s">
        <v>348</v>
      </c>
      <c r="D187" s="34"/>
      <c r="E187" s="34"/>
      <c r="F187" s="34"/>
      <c r="G187" s="34"/>
      <c r="H187" s="34"/>
      <c r="I187" s="201">
        <v>0</v>
      </c>
      <c r="J187" s="37"/>
      <c r="K187" s="29"/>
    </row>
    <row r="188" spans="1:11" ht="13.5" thickBot="1">
      <c r="A188" s="146">
        <f>+A187+1</f>
        <v>3</v>
      </c>
      <c r="B188" s="240" t="s">
        <v>352</v>
      </c>
      <c r="C188" s="241" t="s">
        <v>349</v>
      </c>
      <c r="D188" s="144"/>
      <c r="E188" s="37"/>
      <c r="F188" s="37"/>
      <c r="G188" s="242"/>
      <c r="H188" s="37"/>
      <c r="I188" s="202">
        <v>0</v>
      </c>
      <c r="J188" s="37"/>
      <c r="K188" s="29"/>
    </row>
    <row r="189" spans="1:11">
      <c r="A189" s="146">
        <f t="shared" ref="A189:A220" si="3">+A188+1</f>
        <v>4</v>
      </c>
      <c r="B189" s="148" t="s">
        <v>354</v>
      </c>
      <c r="C189" s="160" t="s">
        <v>353</v>
      </c>
      <c r="D189" s="37"/>
      <c r="E189" s="37"/>
      <c r="F189" s="37"/>
      <c r="G189" s="242"/>
      <c r="H189" s="37"/>
      <c r="I189" s="216">
        <f>I186-I187-I188</f>
        <v>0</v>
      </c>
      <c r="J189" s="37"/>
      <c r="K189" s="29"/>
    </row>
    <row r="190" spans="1:11">
      <c r="A190" s="146"/>
      <c r="B190" s="34"/>
      <c r="C190" s="160"/>
      <c r="D190" s="37"/>
      <c r="E190" s="37"/>
      <c r="F190" s="37"/>
      <c r="G190" s="242"/>
      <c r="H190" s="37"/>
      <c r="I190" s="216"/>
      <c r="J190" s="37"/>
      <c r="K190" s="29"/>
    </row>
    <row r="191" spans="1:11">
      <c r="A191" s="146">
        <f>+A189+1</f>
        <v>5</v>
      </c>
      <c r="B191" s="148" t="s">
        <v>356</v>
      </c>
      <c r="C191" s="243" t="s">
        <v>355</v>
      </c>
      <c r="D191" s="244"/>
      <c r="E191" s="244"/>
      <c r="F191" s="244"/>
      <c r="G191" s="245"/>
      <c r="H191" s="37" t="s">
        <v>56</v>
      </c>
      <c r="I191" s="246">
        <f>IF(I186&gt;0,I189/I186,0)</f>
        <v>0</v>
      </c>
      <c r="J191" s="37"/>
      <c r="K191" s="29"/>
    </row>
    <row r="192" spans="1:11">
      <c r="A192" s="146"/>
      <c r="B192" s="36"/>
      <c r="C192" s="36"/>
      <c r="D192" s="36"/>
      <c r="E192" s="36"/>
      <c r="F192" s="36"/>
      <c r="G192" s="36"/>
      <c r="H192" s="36"/>
      <c r="I192" s="36"/>
      <c r="J192" s="36"/>
      <c r="K192" s="36"/>
    </row>
    <row r="193" spans="1:11">
      <c r="A193" s="146">
        <f>+A191+1</f>
        <v>6</v>
      </c>
      <c r="B193" s="31" t="s">
        <v>191</v>
      </c>
      <c r="C193" s="29"/>
      <c r="D193" s="29"/>
      <c r="E193" s="29"/>
      <c r="F193" s="29"/>
      <c r="G193" s="29"/>
      <c r="H193" s="29"/>
      <c r="I193" s="29"/>
      <c r="J193" s="29"/>
      <c r="K193" s="29"/>
    </row>
    <row r="194" spans="1:11" ht="13.5" thickBot="1">
      <c r="A194" s="146"/>
      <c r="B194" s="31"/>
      <c r="C194" s="247" t="s">
        <v>57</v>
      </c>
      <c r="D194" s="30" t="s">
        <v>58</v>
      </c>
      <c r="E194" s="30" t="s">
        <v>23</v>
      </c>
      <c r="F194" s="29"/>
      <c r="G194" s="30" t="s">
        <v>59</v>
      </c>
      <c r="H194" s="29"/>
      <c r="I194" s="29"/>
      <c r="J194" s="29"/>
      <c r="K194" s="29"/>
    </row>
    <row r="195" spans="1:11">
      <c r="A195" s="146">
        <f>+A193+1</f>
        <v>7</v>
      </c>
      <c r="B195" s="31" t="s">
        <v>421</v>
      </c>
      <c r="C195" s="29" t="s">
        <v>60</v>
      </c>
      <c r="D195" s="201">
        <v>0</v>
      </c>
      <c r="E195" s="248">
        <v>0</v>
      </c>
      <c r="F195" s="249"/>
      <c r="G195" s="18">
        <f>D195*E195</f>
        <v>0</v>
      </c>
      <c r="H195" s="44"/>
      <c r="I195" s="44"/>
      <c r="J195" s="29"/>
      <c r="K195" s="29"/>
    </row>
    <row r="196" spans="1:11">
      <c r="A196" s="146">
        <f t="shared" si="3"/>
        <v>8</v>
      </c>
      <c r="B196" s="31" t="s">
        <v>31</v>
      </c>
      <c r="C196" s="29" t="s">
        <v>449</v>
      </c>
      <c r="D196" s="764">
        <v>0</v>
      </c>
      <c r="E196" s="248">
        <f>+I191</f>
        <v>0</v>
      </c>
      <c r="F196" s="249"/>
      <c r="G196" s="18">
        <f>D196*E196</f>
        <v>0</v>
      </c>
      <c r="H196" s="44"/>
      <c r="I196" s="44"/>
      <c r="J196" s="29"/>
      <c r="K196" s="29"/>
    </row>
    <row r="197" spans="1:11">
      <c r="A197" s="146">
        <f t="shared" si="3"/>
        <v>9</v>
      </c>
      <c r="B197" s="31" t="s">
        <v>422</v>
      </c>
      <c r="C197" s="29" t="s">
        <v>151</v>
      </c>
      <c r="D197" s="201">
        <v>1</v>
      </c>
      <c r="E197" s="248">
        <v>0</v>
      </c>
      <c r="F197" s="249"/>
      <c r="G197" s="18">
        <f>D197*E197</f>
        <v>0</v>
      </c>
      <c r="H197" s="44"/>
      <c r="I197" s="250" t="s">
        <v>61</v>
      </c>
      <c r="J197" s="29"/>
      <c r="K197" s="29"/>
    </row>
    <row r="198" spans="1:11" ht="13.5" thickBot="1">
      <c r="A198" s="146">
        <f t="shared" si="3"/>
        <v>10</v>
      </c>
      <c r="B198" s="31" t="s">
        <v>62</v>
      </c>
      <c r="C198" s="29" t="s">
        <v>450</v>
      </c>
      <c r="D198" s="202">
        <v>0</v>
      </c>
      <c r="E198" s="248">
        <v>0</v>
      </c>
      <c r="F198" s="249"/>
      <c r="G198" s="203">
        <f>D198*E198</f>
        <v>0</v>
      </c>
      <c r="H198" s="44"/>
      <c r="I198" s="251" t="s">
        <v>63</v>
      </c>
      <c r="J198" s="29"/>
      <c r="K198" s="29"/>
    </row>
    <row r="199" spans="1:11">
      <c r="A199" s="146">
        <f t="shared" si="3"/>
        <v>11</v>
      </c>
      <c r="B199" s="40" t="s">
        <v>711</v>
      </c>
      <c r="C199" s="29" t="s">
        <v>358</v>
      </c>
      <c r="D199" s="18">
        <f>SUM(D195:D198)</f>
        <v>1</v>
      </c>
      <c r="E199" s="29"/>
      <c r="F199" s="29"/>
      <c r="G199" s="18">
        <f>SUM(G195:G198)</f>
        <v>0</v>
      </c>
      <c r="H199" s="252" t="s">
        <v>64</v>
      </c>
      <c r="I199" s="208">
        <f>IF(G199&gt;0,G199/D199,0)</f>
        <v>0</v>
      </c>
      <c r="J199" s="32" t="s">
        <v>64</v>
      </c>
      <c r="K199" s="29" t="s">
        <v>65</v>
      </c>
    </row>
    <row r="200" spans="1:11">
      <c r="A200" s="146"/>
      <c r="B200" s="31" t="s">
        <v>10</v>
      </c>
      <c r="C200" s="29" t="s">
        <v>10</v>
      </c>
      <c r="D200" s="36"/>
      <c r="E200" s="29"/>
      <c r="F200" s="29"/>
      <c r="G200" s="36"/>
      <c r="H200" s="36"/>
      <c r="I200" s="36"/>
      <c r="J200" s="36"/>
      <c r="K200" s="29"/>
    </row>
    <row r="201" spans="1:11">
      <c r="A201" s="146">
        <f>+A199+1</f>
        <v>12</v>
      </c>
      <c r="B201" s="40" t="s">
        <v>593</v>
      </c>
      <c r="C201" s="29"/>
      <c r="D201" s="196" t="s">
        <v>58</v>
      </c>
      <c r="E201" s="29"/>
      <c r="F201" s="29"/>
      <c r="G201" s="32" t="s">
        <v>192</v>
      </c>
      <c r="H201" s="38"/>
      <c r="I201" s="205" t="s">
        <v>61</v>
      </c>
      <c r="J201" s="29"/>
      <c r="K201" s="29"/>
    </row>
    <row r="202" spans="1:11">
      <c r="A202" s="146">
        <f t="shared" si="3"/>
        <v>13</v>
      </c>
      <c r="B202" s="31" t="s">
        <v>451</v>
      </c>
      <c r="C202" s="29" t="s">
        <v>193</v>
      </c>
      <c r="D202" s="201">
        <f>+D80</f>
        <v>0</v>
      </c>
      <c r="E202" s="29"/>
      <c r="F202" s="36"/>
      <c r="G202" s="146" t="s">
        <v>678</v>
      </c>
      <c r="H202" s="253"/>
      <c r="I202" s="146" t="s">
        <v>679</v>
      </c>
      <c r="J202" s="29"/>
      <c r="K202" s="156" t="s">
        <v>184</v>
      </c>
    </row>
    <row r="203" spans="1:11">
      <c r="A203" s="146">
        <f t="shared" si="3"/>
        <v>14</v>
      </c>
      <c r="B203" s="31" t="s">
        <v>452</v>
      </c>
      <c r="C203" s="29" t="s">
        <v>869</v>
      </c>
      <c r="D203" s="201">
        <v>0</v>
      </c>
      <c r="E203" s="29"/>
      <c r="F203" s="36"/>
      <c r="G203" s="208">
        <f>IF(D205&gt;0,D202/D205,0)</f>
        <v>0</v>
      </c>
      <c r="H203" s="254" t="s">
        <v>170</v>
      </c>
      <c r="I203" s="208">
        <f>I199</f>
        <v>0</v>
      </c>
      <c r="J203" s="254" t="s">
        <v>64</v>
      </c>
      <c r="K203" s="208">
        <f>I203*G203</f>
        <v>0</v>
      </c>
    </row>
    <row r="204" spans="1:11" ht="13.5" thickBot="1">
      <c r="A204" s="146">
        <f t="shared" si="3"/>
        <v>15</v>
      </c>
      <c r="B204" s="255" t="s">
        <v>62</v>
      </c>
      <c r="C204" s="247" t="s">
        <v>984</v>
      </c>
      <c r="D204" s="202">
        <v>0</v>
      </c>
      <c r="E204" s="29"/>
      <c r="F204" s="29"/>
      <c r="G204" s="29" t="s">
        <v>10</v>
      </c>
      <c r="H204" s="29"/>
      <c r="I204" s="29"/>
      <c r="J204" s="29"/>
      <c r="K204" s="29"/>
    </row>
    <row r="205" spans="1:11">
      <c r="A205" s="146">
        <f t="shared" si="3"/>
        <v>16</v>
      </c>
      <c r="B205" s="31" t="s">
        <v>454</v>
      </c>
      <c r="C205" s="29" t="s">
        <v>357</v>
      </c>
      <c r="D205" s="18">
        <f>D202+D203+D204</f>
        <v>0</v>
      </c>
      <c r="E205" s="29"/>
      <c r="F205" s="29"/>
      <c r="G205" s="29"/>
      <c r="H205" s="29"/>
      <c r="I205" s="29"/>
      <c r="J205" s="29"/>
      <c r="K205" s="29"/>
    </row>
    <row r="206" spans="1:11">
      <c r="A206" s="146"/>
      <c r="B206" s="31"/>
      <c r="C206" s="29"/>
      <c r="D206" s="36"/>
      <c r="E206" s="29"/>
      <c r="F206" s="29"/>
      <c r="G206" s="29"/>
      <c r="H206" s="29"/>
      <c r="I206" s="29"/>
      <c r="J206" s="29"/>
      <c r="K206" s="29"/>
    </row>
    <row r="207" spans="1:11" ht="13.5" thickBot="1">
      <c r="A207" s="146">
        <f>+A205+1</f>
        <v>17</v>
      </c>
      <c r="B207" s="28" t="s">
        <v>66</v>
      </c>
      <c r="C207" s="29" t="s">
        <v>401</v>
      </c>
      <c r="D207" s="29"/>
      <c r="E207" s="29"/>
      <c r="F207" s="29"/>
      <c r="G207" s="29"/>
      <c r="H207" s="29"/>
      <c r="I207" s="30" t="s">
        <v>58</v>
      </c>
      <c r="J207" s="29"/>
      <c r="K207" s="29"/>
    </row>
    <row r="208" spans="1:11">
      <c r="A208" s="146">
        <f>+A207+1</f>
        <v>18</v>
      </c>
      <c r="B208" s="31"/>
      <c r="C208" s="29"/>
      <c r="D208" s="29"/>
      <c r="E208" s="29"/>
      <c r="F208" s="29"/>
      <c r="G208" s="32" t="s">
        <v>67</v>
      </c>
      <c r="H208" s="29"/>
      <c r="I208" s="29"/>
      <c r="J208" s="29"/>
      <c r="K208" s="29"/>
    </row>
    <row r="209" spans="1:11" ht="13.5" thickBot="1">
      <c r="A209" s="146">
        <f t="shared" si="3"/>
        <v>19</v>
      </c>
      <c r="B209" s="31"/>
      <c r="C209" s="29"/>
      <c r="D209" s="33" t="s">
        <v>58</v>
      </c>
      <c r="E209" s="33" t="s">
        <v>68</v>
      </c>
      <c r="F209" s="29"/>
      <c r="G209" s="256" t="str">
        <f>"(Notes "&amp;A266&amp;", "&amp;A272&amp;", &amp; "&amp;A273&amp;")"</f>
        <v>(Notes K, Q, &amp; R)</v>
      </c>
      <c r="H209" s="29"/>
      <c r="I209" s="33" t="s">
        <v>69</v>
      </c>
      <c r="J209" s="29"/>
      <c r="K209" s="29"/>
    </row>
    <row r="210" spans="1:11">
      <c r="A210" s="146">
        <f t="shared" si="3"/>
        <v>20</v>
      </c>
      <c r="B210" s="28" t="s">
        <v>359</v>
      </c>
      <c r="C210" s="34" t="s">
        <v>575</v>
      </c>
      <c r="D210" s="257">
        <v>51906023.517745495</v>
      </c>
      <c r="E210" s="956">
        <f>+MAX(D210/D$213,40%)</f>
        <v>0.4</v>
      </c>
      <c r="F210" s="27"/>
      <c r="G210" s="899">
        <f>'5-P3 Support'!I84</f>
        <v>5.9994443991739949E-2</v>
      </c>
      <c r="H210" s="297"/>
      <c r="I210" s="226">
        <f>IF(E210=0,0,E210*G210)</f>
        <v>2.3997777596695982E-2</v>
      </c>
      <c r="J210" s="258" t="s">
        <v>70</v>
      </c>
      <c r="K210" s="36"/>
    </row>
    <row r="211" spans="1:11">
      <c r="A211" s="146">
        <f t="shared" si="3"/>
        <v>21</v>
      </c>
      <c r="B211" s="28" t="s">
        <v>194</v>
      </c>
      <c r="C211" s="34" t="s">
        <v>575</v>
      </c>
      <c r="D211" s="927"/>
      <c r="E211" s="956">
        <v>0</v>
      </c>
      <c r="F211" s="27"/>
      <c r="G211" s="510">
        <v>0</v>
      </c>
      <c r="H211" s="297"/>
      <c r="I211" s="226">
        <f>E211*G211</f>
        <v>0</v>
      </c>
      <c r="J211" s="29"/>
      <c r="K211" s="36"/>
    </row>
    <row r="212" spans="1:11" ht="13.5" thickBot="1">
      <c r="A212" s="146">
        <f t="shared" si="3"/>
        <v>22</v>
      </c>
      <c r="B212" s="28" t="s">
        <v>467</v>
      </c>
      <c r="C212" s="34" t="s">
        <v>576</v>
      </c>
      <c r="D212" s="498">
        <v>80111509.287254915</v>
      </c>
      <c r="E212" s="956">
        <f>+MIN(D212/D$213,60%)</f>
        <v>0.6</v>
      </c>
      <c r="F212" s="35"/>
      <c r="G212" s="899">
        <v>9.8000000000000004E-2</v>
      </c>
      <c r="H212" s="297"/>
      <c r="I212" s="1046">
        <f>E212*G212</f>
        <v>5.8799999999999998E-2</v>
      </c>
      <c r="J212" s="29"/>
      <c r="K212" s="36"/>
    </row>
    <row r="213" spans="1:11">
      <c r="A213" s="146">
        <f t="shared" si="3"/>
        <v>23</v>
      </c>
      <c r="B213" s="31" t="s">
        <v>347</v>
      </c>
      <c r="C213" s="36" t="s">
        <v>496</v>
      </c>
      <c r="D213" s="259">
        <f>SUM(D210:D212)</f>
        <v>132017532.80500041</v>
      </c>
      <c r="E213" s="29" t="s">
        <v>10</v>
      </c>
      <c r="F213" s="29"/>
      <c r="G213" s="297"/>
      <c r="H213" s="297"/>
      <c r="I213" s="226">
        <f>SUM(I210:I212)</f>
        <v>8.2797777596695987E-2</v>
      </c>
      <c r="J213" s="258" t="s">
        <v>71</v>
      </c>
      <c r="K213" s="36"/>
    </row>
    <row r="214" spans="1:11">
      <c r="A214" s="146"/>
      <c r="B214" s="36"/>
      <c r="C214" s="36"/>
      <c r="D214" s="36"/>
      <c r="E214" s="29"/>
      <c r="F214" s="29"/>
      <c r="G214" s="29"/>
      <c r="H214" s="29"/>
      <c r="I214" s="297"/>
      <c r="J214" s="36"/>
      <c r="K214" s="36"/>
    </row>
    <row r="215" spans="1:11">
      <c r="A215" s="146">
        <f>+A213+1</f>
        <v>24</v>
      </c>
      <c r="B215" s="28" t="s">
        <v>195</v>
      </c>
      <c r="C215" s="151"/>
      <c r="D215" s="151"/>
      <c r="E215" s="151"/>
      <c r="F215" s="151"/>
      <c r="G215" s="151"/>
      <c r="H215" s="151"/>
      <c r="I215" s="151"/>
      <c r="J215" s="151"/>
      <c r="K215" s="151"/>
    </row>
    <row r="216" spans="1:11" ht="13.5" thickBot="1">
      <c r="A216" s="146"/>
      <c r="B216" s="28"/>
      <c r="C216" s="28"/>
      <c r="D216" s="28"/>
      <c r="E216" s="28"/>
      <c r="F216" s="28"/>
      <c r="G216" s="28"/>
      <c r="H216" s="28"/>
      <c r="I216" s="33"/>
      <c r="J216" s="260"/>
      <c r="K216" s="36"/>
    </row>
    <row r="217" spans="1:11">
      <c r="A217" s="146">
        <f>+A215+1</f>
        <v>25</v>
      </c>
      <c r="B217" s="28" t="s">
        <v>680</v>
      </c>
      <c r="C217" s="151" t="s">
        <v>478</v>
      </c>
      <c r="D217" s="151"/>
      <c r="E217" s="151"/>
      <c r="F217" s="151"/>
      <c r="G217" s="261" t="s">
        <v>10</v>
      </c>
      <c r="H217" s="262"/>
      <c r="I217" s="263"/>
      <c r="J217" s="263"/>
      <c r="K217" s="36"/>
    </row>
    <row r="218" spans="1:11">
      <c r="A218" s="146">
        <f t="shared" si="3"/>
        <v>26</v>
      </c>
      <c r="B218" s="36" t="s">
        <v>375</v>
      </c>
      <c r="C218" s="151" t="s">
        <v>455</v>
      </c>
      <c r="D218" s="151"/>
      <c r="E218" s="36"/>
      <c r="F218" s="151"/>
      <c r="G218" s="36"/>
      <c r="H218" s="262"/>
      <c r="I218" s="264">
        <v>0</v>
      </c>
      <c r="J218" s="265"/>
      <c r="K218" s="36"/>
    </row>
    <row r="219" spans="1:11" ht="13.5" thickBot="1">
      <c r="A219" s="146">
        <f t="shared" si="3"/>
        <v>27</v>
      </c>
      <c r="B219" s="266" t="s">
        <v>1</v>
      </c>
      <c r="C219" s="37" t="s">
        <v>870</v>
      </c>
      <c r="D219" s="267"/>
      <c r="E219" s="268"/>
      <c r="F219" s="268"/>
      <c r="G219" s="268"/>
      <c r="H219" s="151"/>
      <c r="I219" s="454">
        <f>+'5-P3 Support'!C67</f>
        <v>0</v>
      </c>
      <c r="J219" s="269"/>
      <c r="K219" s="36"/>
    </row>
    <row r="220" spans="1:11">
      <c r="A220" s="146">
        <f t="shared" si="3"/>
        <v>28</v>
      </c>
      <c r="B220" s="36" t="s">
        <v>196</v>
      </c>
      <c r="C220" s="160"/>
      <c r="D220" s="36"/>
      <c r="E220" s="151"/>
      <c r="F220" s="151"/>
      <c r="G220" s="151"/>
      <c r="H220" s="151"/>
      <c r="I220" s="270">
        <f>I218-I219</f>
        <v>0</v>
      </c>
      <c r="J220" s="265"/>
      <c r="K220" s="36"/>
    </row>
    <row r="221" spans="1:11">
      <c r="A221" s="146"/>
      <c r="B221" s="36"/>
      <c r="C221" s="160"/>
      <c r="D221" s="36"/>
      <c r="E221" s="151"/>
      <c r="F221" s="151"/>
      <c r="G221" s="151"/>
      <c r="H221" s="151"/>
      <c r="I221" s="271"/>
      <c r="J221" s="263"/>
      <c r="K221" s="36"/>
    </row>
    <row r="222" spans="1:11">
      <c r="A222" s="146">
        <f>+A220+1</f>
        <v>29</v>
      </c>
      <c r="B222" s="28" t="s">
        <v>316</v>
      </c>
      <c r="C222" s="160" t="s">
        <v>871</v>
      </c>
      <c r="D222" s="36"/>
      <c r="E222" s="151"/>
      <c r="F222" s="151"/>
      <c r="G222" s="272"/>
      <c r="H222" s="151"/>
      <c r="I222" s="273">
        <f>+'5-P3 Support'!D67</f>
        <v>0</v>
      </c>
      <c r="J222" s="263"/>
      <c r="K222" s="274"/>
    </row>
    <row r="223" spans="1:11">
      <c r="A223" s="146"/>
      <c r="B223" s="36"/>
      <c r="C223" s="148"/>
      <c r="D223" s="151"/>
      <c r="E223" s="151"/>
      <c r="F223" s="151"/>
      <c r="G223" s="151"/>
      <c r="H223" s="151"/>
      <c r="I223" s="271"/>
      <c r="J223" s="263"/>
      <c r="K223" s="274"/>
    </row>
    <row r="224" spans="1:11">
      <c r="A224" s="146">
        <f>+A222+1</f>
        <v>30</v>
      </c>
      <c r="B224" s="28" t="s">
        <v>317</v>
      </c>
      <c r="C224" s="148" t="s">
        <v>712</v>
      </c>
      <c r="D224" s="151"/>
      <c r="E224" s="151"/>
      <c r="F224" s="151"/>
      <c r="G224" s="151"/>
      <c r="H224" s="151"/>
      <c r="I224" s="36"/>
      <c r="J224" s="36"/>
      <c r="K224" s="275"/>
    </row>
    <row r="225" spans="1:11">
      <c r="A225" s="146">
        <f>+A224+1</f>
        <v>31</v>
      </c>
      <c r="B225" s="276" t="s">
        <v>374</v>
      </c>
      <c r="C225" s="37" t="s">
        <v>872</v>
      </c>
      <c r="D225" s="29"/>
      <c r="E225" s="29"/>
      <c r="F225" s="29"/>
      <c r="G225" s="29"/>
      <c r="H225" s="29"/>
      <c r="I225" s="277">
        <f>+'5-P3 Support'!E67</f>
        <v>0</v>
      </c>
      <c r="J225" s="278"/>
      <c r="K225" s="275"/>
    </row>
    <row r="226" spans="1:11" ht="26.5" thickBot="1">
      <c r="A226" s="146">
        <f>+A225+1</f>
        <v>32</v>
      </c>
      <c r="B226" s="279" t="s">
        <v>373</v>
      </c>
      <c r="C226" s="37" t="s">
        <v>873</v>
      </c>
      <c r="D226" s="268"/>
      <c r="E226" s="268"/>
      <c r="F226" s="268"/>
      <c r="G226" s="151"/>
      <c r="H226" s="151"/>
      <c r="I226" s="455">
        <f>+'5-P3 Support'!F67</f>
        <v>0</v>
      </c>
      <c r="J226" s="36"/>
      <c r="K226" s="280"/>
    </row>
    <row r="227" spans="1:11">
      <c r="A227" s="146">
        <f>+A226+1</f>
        <v>33</v>
      </c>
      <c r="B227" s="46" t="s">
        <v>196</v>
      </c>
      <c r="C227" s="146"/>
      <c r="D227" s="29"/>
      <c r="E227" s="29"/>
      <c r="F227" s="29"/>
      <c r="G227" s="29"/>
      <c r="H227" s="151"/>
      <c r="I227" s="281">
        <f>+I225-I226</f>
        <v>0</v>
      </c>
      <c r="J227" s="278"/>
      <c r="K227" s="282"/>
    </row>
    <row r="228" spans="1:11" s="749" customFormat="1">
      <c r="A228" s="146"/>
      <c r="B228" s="46"/>
      <c r="C228" s="146"/>
      <c r="D228" s="29"/>
      <c r="E228" s="29"/>
      <c r="F228" s="29"/>
      <c r="G228" s="29"/>
      <c r="H228" s="151"/>
      <c r="I228" s="281"/>
      <c r="J228" s="278"/>
      <c r="K228" s="282"/>
    </row>
    <row r="229" spans="1:11" s="749" customFormat="1">
      <c r="A229" s="146"/>
      <c r="D229" s="29"/>
      <c r="E229" s="29"/>
      <c r="F229" s="29"/>
      <c r="G229" s="29"/>
      <c r="H229" s="151"/>
      <c r="I229" s="281"/>
      <c r="J229" s="278"/>
      <c r="K229" s="282"/>
    </row>
    <row r="230" spans="1:11" s="749" customFormat="1">
      <c r="A230" s="146"/>
      <c r="B230" s="46"/>
      <c r="D230" s="146"/>
      <c r="E230" s="29"/>
      <c r="F230" s="29"/>
      <c r="G230" s="29"/>
      <c r="H230" s="151"/>
      <c r="I230" s="281"/>
      <c r="J230" s="278"/>
      <c r="K230" s="282"/>
    </row>
    <row r="231" spans="1:11" s="749" customFormat="1">
      <c r="A231" s="146"/>
      <c r="B231" s="46"/>
      <c r="C231" s="779"/>
      <c r="D231" s="29"/>
      <c r="E231" s="29"/>
      <c r="F231" s="29"/>
      <c r="H231" s="151"/>
      <c r="I231" s="281"/>
      <c r="J231" s="278"/>
      <c r="K231" s="282"/>
    </row>
    <row r="232" spans="1:11" s="749" customFormat="1">
      <c r="A232" s="146">
        <v>34</v>
      </c>
      <c r="B232" s="46" t="s">
        <v>713</v>
      </c>
      <c r="C232" s="802"/>
      <c r="D232" s="226"/>
      <c r="E232" s="29"/>
      <c r="F232" s="29"/>
      <c r="H232" s="151"/>
      <c r="I232" s="281"/>
      <c r="J232" s="278"/>
      <c r="K232" s="282"/>
    </row>
    <row r="233" spans="1:11" s="749" customFormat="1">
      <c r="A233" s="146">
        <v>35</v>
      </c>
      <c r="B233" s="46" t="s">
        <v>713</v>
      </c>
      <c r="C233" s="960"/>
      <c r="D233" s="18"/>
      <c r="E233" s="18"/>
      <c r="F233" s="18"/>
      <c r="G233" s="18"/>
      <c r="H233" s="151"/>
      <c r="I233" s="281"/>
      <c r="J233" s="278"/>
      <c r="K233" s="282"/>
    </row>
    <row r="234" spans="1:11" s="749" customFormat="1">
      <c r="A234" s="146">
        <v>36</v>
      </c>
      <c r="B234" s="46" t="s">
        <v>713</v>
      </c>
      <c r="C234" s="960"/>
      <c r="D234" s="780"/>
      <c r="E234" s="18"/>
      <c r="F234" s="18"/>
      <c r="G234" s="216"/>
      <c r="H234" s="151"/>
      <c r="I234" s="800"/>
      <c r="J234" s="278"/>
      <c r="K234" s="282"/>
    </row>
    <row r="235" spans="1:11" s="749" customFormat="1">
      <c r="A235" s="146"/>
      <c r="B235" s="46"/>
      <c r="C235" s="146"/>
      <c r="D235" s="29"/>
      <c r="E235" s="29"/>
      <c r="F235" s="29"/>
      <c r="G235" s="29"/>
      <c r="H235" s="151"/>
      <c r="I235" s="281"/>
      <c r="J235" s="278"/>
      <c r="K235" s="282"/>
    </row>
    <row r="236" spans="1:11" s="749" customFormat="1">
      <c r="A236" s="146"/>
      <c r="B236" s="46"/>
      <c r="C236" s="146"/>
      <c r="D236" s="29"/>
      <c r="E236" s="29"/>
      <c r="F236" s="29"/>
      <c r="G236" s="29"/>
      <c r="H236" s="151"/>
      <c r="I236" s="281"/>
      <c r="J236" s="278"/>
      <c r="K236" s="282"/>
    </row>
    <row r="237" spans="1:11" s="749" customFormat="1">
      <c r="A237" s="146"/>
      <c r="B237" s="46"/>
      <c r="C237" s="146"/>
      <c r="D237" s="29"/>
      <c r="E237" s="29"/>
      <c r="F237" s="29"/>
      <c r="G237" s="29"/>
      <c r="H237" s="151"/>
      <c r="I237" s="281"/>
      <c r="J237" s="278"/>
      <c r="K237" s="282"/>
    </row>
    <row r="238" spans="1:11" s="749" customFormat="1">
      <c r="A238" s="146"/>
      <c r="B238" s="46"/>
      <c r="C238" s="146"/>
      <c r="D238" s="29"/>
      <c r="E238" s="29"/>
      <c r="F238" s="29"/>
      <c r="G238" s="29"/>
      <c r="H238" s="151"/>
      <c r="I238" s="281"/>
      <c r="J238" s="278"/>
      <c r="K238" s="282"/>
    </row>
    <row r="239" spans="1:11">
      <c r="A239" s="146"/>
      <c r="B239" s="283"/>
      <c r="C239" s="146"/>
      <c r="D239" s="29"/>
      <c r="E239" s="29"/>
      <c r="F239" s="29"/>
      <c r="G239" s="29"/>
      <c r="H239" s="151"/>
      <c r="I239" s="284"/>
      <c r="J239" s="278"/>
      <c r="K239" s="282"/>
    </row>
    <row r="240" spans="1:11">
      <c r="A240" s="146"/>
      <c r="B240" s="283"/>
      <c r="C240" s="146"/>
      <c r="D240" s="29"/>
      <c r="E240" s="29"/>
      <c r="F240" s="29"/>
      <c r="G240" s="29"/>
      <c r="H240" s="151"/>
      <c r="I240" s="284"/>
      <c r="J240" s="278"/>
      <c r="K240" s="282"/>
    </row>
    <row r="241" spans="1:11">
      <c r="A241" s="146"/>
      <c r="B241" s="31"/>
      <c r="C241" s="152"/>
      <c r="D241" s="29"/>
      <c r="E241" s="29"/>
      <c r="F241" s="29"/>
      <c r="G241" s="29"/>
      <c r="H241" s="152"/>
      <c r="I241" s="29"/>
      <c r="J241" s="152"/>
      <c r="K241" s="222" t="s">
        <v>197</v>
      </c>
    </row>
    <row r="242" spans="1:11">
      <c r="A242" s="146"/>
      <c r="B242" s="31"/>
      <c r="C242" s="152"/>
      <c r="D242" s="29"/>
      <c r="E242" s="29"/>
      <c r="F242" s="29"/>
      <c r="G242" s="29"/>
      <c r="H242" s="152"/>
      <c r="I242" s="29"/>
      <c r="J242" s="152"/>
      <c r="K242" s="29"/>
    </row>
    <row r="243" spans="1:11">
      <c r="A243" s="146"/>
      <c r="B243" s="283" t="s">
        <v>9</v>
      </c>
      <c r="C243" s="146"/>
      <c r="D243" s="32" t="s">
        <v>91</v>
      </c>
      <c r="E243" s="29"/>
      <c r="F243" s="29"/>
      <c r="G243" s="29"/>
      <c r="H243" s="151"/>
      <c r="I243" s="144"/>
      <c r="J243" s="263"/>
      <c r="K243" s="285" t="str">
        <f>K3</f>
        <v>For  the 12 months ended 12/31/2026</v>
      </c>
    </row>
    <row r="244" spans="1:11">
      <c r="A244" s="146"/>
      <c r="B244" s="283"/>
      <c r="C244" s="146"/>
      <c r="D244" s="32" t="s">
        <v>160</v>
      </c>
      <c r="E244" s="29"/>
      <c r="F244" s="29"/>
      <c r="G244" s="29"/>
      <c r="H244" s="151"/>
      <c r="I244" s="286"/>
      <c r="J244" s="263"/>
      <c r="K244" s="282"/>
    </row>
    <row r="245" spans="1:11">
      <c r="A245" s="146"/>
      <c r="B245" s="283"/>
      <c r="C245" s="146"/>
      <c r="D245" s="32" t="str">
        <f>+D179</f>
        <v>GridLiance High Plains LLC</v>
      </c>
      <c r="E245" s="29"/>
      <c r="F245" s="29"/>
      <c r="G245" s="29"/>
      <c r="H245" s="151"/>
      <c r="I245" s="286"/>
      <c r="J245" s="263"/>
      <c r="K245" s="282"/>
    </row>
    <row r="246" spans="1:11">
      <c r="A246" s="1188"/>
      <c r="B246" s="1188"/>
      <c r="C246" s="1188"/>
      <c r="D246" s="1188"/>
      <c r="E246" s="1188"/>
      <c r="F246" s="1188"/>
      <c r="G246" s="1188"/>
      <c r="H246" s="1188"/>
      <c r="I246" s="1188"/>
      <c r="J246" s="1188"/>
      <c r="K246" s="1188"/>
    </row>
    <row r="247" spans="1:11">
      <c r="A247" s="146"/>
      <c r="B247" s="283"/>
      <c r="C247" s="146"/>
      <c r="D247" s="29"/>
      <c r="E247" s="29"/>
      <c r="F247" s="29"/>
      <c r="G247" s="29"/>
      <c r="H247" s="151"/>
      <c r="I247" s="286"/>
      <c r="J247" s="263"/>
      <c r="K247" s="282"/>
    </row>
    <row r="248" spans="1:11">
      <c r="A248" s="146"/>
      <c r="B248" s="28" t="s">
        <v>72</v>
      </c>
      <c r="C248" s="146"/>
      <c r="D248" s="29"/>
      <c r="E248" s="29"/>
      <c r="F248" s="29"/>
      <c r="G248" s="29"/>
      <c r="H248" s="151"/>
      <c r="I248" s="29"/>
      <c r="J248" s="151"/>
      <c r="K248" s="29"/>
    </row>
    <row r="249" spans="1:11">
      <c r="A249" s="146"/>
      <c r="B249" s="287" t="s">
        <v>198</v>
      </c>
      <c r="C249" s="146"/>
      <c r="D249" s="29"/>
      <c r="E249" s="29"/>
      <c r="F249" s="29"/>
      <c r="G249" s="29"/>
      <c r="H249" s="151"/>
      <c r="I249" s="29"/>
      <c r="J249" s="151"/>
      <c r="K249" s="29"/>
    </row>
    <row r="250" spans="1:11">
      <c r="A250" s="146" t="s">
        <v>73</v>
      </c>
      <c r="B250" s="28"/>
      <c r="C250" s="151"/>
      <c r="D250" s="29"/>
      <c r="E250" s="29"/>
      <c r="F250" s="29"/>
      <c r="G250" s="29"/>
      <c r="H250" s="151"/>
      <c r="I250" s="29"/>
      <c r="J250" s="151"/>
      <c r="K250" s="29"/>
    </row>
    <row r="251" spans="1:11" ht="13.5" thickBot="1">
      <c r="A251" s="33" t="s">
        <v>74</v>
      </c>
      <c r="B251" s="1190"/>
      <c r="C251" s="1190"/>
      <c r="D251" s="288"/>
      <c r="E251" s="288"/>
      <c r="F251" s="288"/>
      <c r="G251" s="288"/>
      <c r="H251" s="289"/>
      <c r="I251" s="288"/>
      <c r="J251" s="289"/>
      <c r="K251" s="288"/>
    </row>
    <row r="252" spans="1:11">
      <c r="A252" s="374" t="s">
        <v>276</v>
      </c>
      <c r="B252" s="1189" t="s">
        <v>713</v>
      </c>
      <c r="C252" s="1189"/>
      <c r="D252" s="1189"/>
      <c r="E252" s="1189"/>
      <c r="F252" s="1189"/>
      <c r="G252" s="1189"/>
      <c r="H252" s="1189"/>
      <c r="I252" s="1189"/>
      <c r="J252" s="1189"/>
      <c r="K252" s="1189"/>
    </row>
    <row r="253" spans="1:11" ht="64.5" customHeight="1">
      <c r="A253" s="374" t="s">
        <v>277</v>
      </c>
      <c r="B253" s="1189" t="s">
        <v>1109</v>
      </c>
      <c r="C253" s="1189"/>
      <c r="D253" s="1189"/>
      <c r="E253" s="1189"/>
      <c r="F253" s="1189"/>
      <c r="G253" s="1189"/>
      <c r="H253" s="1189"/>
      <c r="I253" s="1189"/>
      <c r="J253" s="1189"/>
      <c r="K253" s="1189"/>
    </row>
    <row r="254" spans="1:11">
      <c r="A254" s="374" t="s">
        <v>77</v>
      </c>
      <c r="B254" s="1189" t="s">
        <v>82</v>
      </c>
      <c r="C254" s="1189"/>
      <c r="D254" s="1189"/>
      <c r="E254" s="1189"/>
      <c r="F254" s="1189"/>
      <c r="G254" s="1189"/>
      <c r="H254" s="1189"/>
      <c r="I254" s="1189"/>
      <c r="J254" s="1189"/>
      <c r="K254" s="1189"/>
    </row>
    <row r="255" spans="1:11" ht="29.25" customHeight="1">
      <c r="A255" s="374" t="s">
        <v>78</v>
      </c>
      <c r="B255" s="1189" t="s">
        <v>456</v>
      </c>
      <c r="C255" s="1189"/>
      <c r="D255" s="1189"/>
      <c r="E255" s="1189"/>
      <c r="F255" s="1189"/>
      <c r="G255" s="1189"/>
      <c r="H255" s="1189"/>
      <c r="I255" s="1189"/>
      <c r="J255" s="1189"/>
      <c r="K255" s="1189"/>
    </row>
    <row r="256" spans="1:11" ht="29.25" customHeight="1">
      <c r="A256" s="374" t="s">
        <v>79</v>
      </c>
      <c r="B256" s="1189" t="s">
        <v>874</v>
      </c>
      <c r="C256" s="1189"/>
      <c r="D256" s="1189"/>
      <c r="E256" s="1189"/>
      <c r="F256" s="1189"/>
      <c r="G256" s="1189"/>
      <c r="H256" s="1189"/>
      <c r="I256" s="1189"/>
      <c r="J256" s="1189"/>
      <c r="K256" s="1189"/>
    </row>
    <row r="257" spans="1:11" ht="30" customHeight="1">
      <c r="A257" s="374" t="s">
        <v>80</v>
      </c>
      <c r="B257" s="1189" t="s">
        <v>199</v>
      </c>
      <c r="C257" s="1189"/>
      <c r="D257" s="1189"/>
      <c r="E257" s="1189"/>
      <c r="F257" s="1189"/>
      <c r="G257" s="1189"/>
      <c r="H257" s="1189"/>
      <c r="I257" s="1189"/>
      <c r="J257" s="1189"/>
      <c r="K257" s="1189"/>
    </row>
    <row r="258" spans="1:11" ht="45.75" customHeight="1">
      <c r="A258" s="1189" t="s">
        <v>81</v>
      </c>
      <c r="B258" s="1189" t="s">
        <v>994</v>
      </c>
      <c r="C258" s="1189"/>
      <c r="D258" s="1189"/>
      <c r="E258" s="1189"/>
      <c r="F258" s="1189"/>
      <c r="G258" s="1189"/>
      <c r="H258" s="1189"/>
      <c r="I258" s="1189"/>
      <c r="J258" s="1189"/>
      <c r="K258" s="1189"/>
    </row>
    <row r="259" spans="1:11">
      <c r="A259" s="1189"/>
      <c r="B259" s="419" t="s">
        <v>86</v>
      </c>
      <c r="C259" s="419" t="s">
        <v>87</v>
      </c>
      <c r="D259" s="957">
        <v>0.21</v>
      </c>
      <c r="E259" s="419" t="s">
        <v>1124</v>
      </c>
      <c r="F259" s="419"/>
      <c r="G259" s="419"/>
      <c r="H259" s="419"/>
      <c r="I259" s="419"/>
      <c r="J259" s="419"/>
      <c r="K259" s="419"/>
    </row>
    <row r="260" spans="1:11">
      <c r="A260" s="1189"/>
      <c r="B260" s="419"/>
      <c r="C260" s="419" t="s">
        <v>88</v>
      </c>
      <c r="D260" s="957">
        <v>4.3045800000000002E-2</v>
      </c>
      <c r="E260" s="419" t="s">
        <v>995</v>
      </c>
      <c r="F260" s="419"/>
      <c r="G260" s="419"/>
      <c r="H260" s="419"/>
      <c r="I260" s="419"/>
      <c r="J260" s="419"/>
      <c r="K260" s="419"/>
    </row>
    <row r="261" spans="1:11">
      <c r="A261" s="1189"/>
      <c r="B261" s="419"/>
      <c r="C261" s="419" t="s">
        <v>89</v>
      </c>
      <c r="D261" s="957">
        <v>0</v>
      </c>
      <c r="E261" s="419" t="s">
        <v>200</v>
      </c>
      <c r="F261" s="419"/>
      <c r="G261" s="419"/>
      <c r="H261" s="419"/>
      <c r="I261" s="419"/>
      <c r="J261" s="419"/>
      <c r="K261" s="419"/>
    </row>
    <row r="262" spans="1:11">
      <c r="A262" s="1189"/>
      <c r="B262" s="419"/>
      <c r="C262" s="419"/>
      <c r="D262" s="778"/>
      <c r="E262" s="419"/>
      <c r="F262" s="419"/>
      <c r="G262" s="419"/>
      <c r="H262" s="419"/>
      <c r="I262" s="419"/>
      <c r="J262" s="419"/>
      <c r="K262" s="419"/>
    </row>
    <row r="263" spans="1:11" ht="19.5" customHeight="1">
      <c r="A263" s="374" t="s">
        <v>83</v>
      </c>
      <c r="B263" s="1189" t="s">
        <v>202</v>
      </c>
      <c r="C263" s="1189"/>
      <c r="D263" s="1189"/>
      <c r="E263" s="1189"/>
      <c r="F263" s="1189"/>
      <c r="G263" s="1189"/>
      <c r="H263" s="1189"/>
      <c r="I263" s="1189"/>
      <c r="J263" s="1189"/>
      <c r="K263" s="1189"/>
    </row>
    <row r="264" spans="1:11" ht="31.5" customHeight="1">
      <c r="A264" s="374" t="s">
        <v>84</v>
      </c>
      <c r="B264" s="1189" t="s">
        <v>203</v>
      </c>
      <c r="C264" s="1189"/>
      <c r="D264" s="1189"/>
      <c r="E264" s="1189"/>
      <c r="F264" s="1189"/>
      <c r="G264" s="1189"/>
      <c r="H264" s="1189"/>
      <c r="I264" s="1189"/>
      <c r="J264" s="1189"/>
      <c r="K264" s="1189"/>
    </row>
    <row r="265" spans="1:11">
      <c r="A265" s="374" t="s">
        <v>85</v>
      </c>
      <c r="B265" s="1189" t="s">
        <v>90</v>
      </c>
      <c r="C265" s="1189"/>
      <c r="D265" s="1189"/>
      <c r="E265" s="1189"/>
      <c r="F265" s="1189"/>
      <c r="G265" s="1189"/>
      <c r="H265" s="1189"/>
      <c r="I265" s="1189"/>
      <c r="J265" s="1189"/>
      <c r="K265" s="1189"/>
    </row>
    <row r="266" spans="1:11" ht="21" customHeight="1">
      <c r="A266" s="374" t="s">
        <v>162</v>
      </c>
      <c r="B266" s="1189" t="s">
        <v>288</v>
      </c>
      <c r="C266" s="1189"/>
      <c r="D266" s="1189"/>
      <c r="E266" s="1189"/>
      <c r="F266" s="1189"/>
      <c r="G266" s="1189"/>
      <c r="H266" s="1189"/>
      <c r="I266" s="1189"/>
      <c r="J266" s="1189"/>
      <c r="K266" s="1189"/>
    </row>
    <row r="267" spans="1:11">
      <c r="A267" s="374" t="s">
        <v>278</v>
      </c>
      <c r="B267" s="1189" t="s">
        <v>583</v>
      </c>
      <c r="C267" s="1189"/>
      <c r="D267" s="1189"/>
      <c r="E267" s="1189"/>
      <c r="F267" s="1189"/>
      <c r="G267" s="1189"/>
      <c r="H267" s="1189"/>
      <c r="I267" s="1189"/>
      <c r="J267" s="1189"/>
      <c r="K267" s="1189"/>
    </row>
    <row r="268" spans="1:11">
      <c r="A268" s="374" t="s">
        <v>201</v>
      </c>
      <c r="B268" s="1189" t="s">
        <v>208</v>
      </c>
      <c r="C268" s="1189"/>
      <c r="D268" s="1189"/>
      <c r="E268" s="1189"/>
      <c r="F268" s="1189"/>
      <c r="G268" s="1189"/>
      <c r="H268" s="1189"/>
      <c r="I268" s="1189"/>
      <c r="J268" s="1189"/>
      <c r="K268" s="1189"/>
    </row>
    <row r="269" spans="1:11">
      <c r="A269" s="374" t="s">
        <v>279</v>
      </c>
      <c r="B269" s="1189" t="s">
        <v>494</v>
      </c>
      <c r="C269" s="1189"/>
      <c r="D269" s="1189"/>
      <c r="E269" s="1189"/>
      <c r="F269" s="1189"/>
      <c r="G269" s="1189"/>
      <c r="H269" s="1189"/>
      <c r="I269" s="1189"/>
      <c r="J269" s="1189"/>
      <c r="K269" s="1189"/>
    </row>
    <row r="270" spans="1:11" ht="33.75" customHeight="1">
      <c r="A270" s="374" t="s">
        <v>204</v>
      </c>
      <c r="B270" s="1192" t="s">
        <v>860</v>
      </c>
      <c r="C270" s="1193"/>
      <c r="D270" s="1193"/>
      <c r="E270" s="1193"/>
      <c r="F270" s="1193"/>
      <c r="G270" s="1193"/>
      <c r="H270" s="1193"/>
      <c r="I270" s="1193"/>
      <c r="J270" s="1193"/>
      <c r="K270" s="1193"/>
    </row>
    <row r="271" spans="1:11">
      <c r="A271" s="420" t="s">
        <v>205</v>
      </c>
      <c r="B271" s="1194" t="s">
        <v>713</v>
      </c>
      <c r="C271" s="1195"/>
      <c r="D271" s="1195"/>
      <c r="E271" s="1195"/>
      <c r="F271" s="1195"/>
      <c r="G271" s="1195"/>
      <c r="H271" s="1195"/>
      <c r="I271" s="1195"/>
      <c r="J271" s="1195"/>
      <c r="K271" s="1195"/>
    </row>
    <row r="272" spans="1:11" ht="44.25" customHeight="1">
      <c r="A272" s="421" t="s">
        <v>206</v>
      </c>
      <c r="B272" s="1196" t="s">
        <v>1082</v>
      </c>
      <c r="C272" s="1196"/>
      <c r="D272" s="1196"/>
      <c r="E272" s="1196"/>
      <c r="F272" s="1196"/>
      <c r="G272" s="1196"/>
      <c r="H272" s="1196"/>
      <c r="I272" s="1196"/>
      <c r="J272" s="1196"/>
      <c r="K272" s="1196"/>
    </row>
    <row r="273" spans="1:11" s="327" customFormat="1" ht="28.4" customHeight="1">
      <c r="A273" s="421" t="s">
        <v>207</v>
      </c>
      <c r="B273" s="1198" t="s">
        <v>1111</v>
      </c>
      <c r="C273" s="1198"/>
      <c r="D273" s="1198"/>
      <c r="E273" s="1198"/>
      <c r="F273" s="1198"/>
      <c r="G273" s="1198"/>
      <c r="H273" s="1198"/>
      <c r="I273" s="1198"/>
      <c r="J273" s="1198"/>
      <c r="K273" s="1198"/>
    </row>
    <row r="274" spans="1:11" ht="18.75" customHeight="1">
      <c r="A274" s="421" t="s">
        <v>209</v>
      </c>
      <c r="B274" s="1197" t="s">
        <v>862</v>
      </c>
      <c r="C274" s="1197"/>
      <c r="D274" s="1197"/>
      <c r="E274" s="1197"/>
      <c r="F274" s="1197"/>
      <c r="G274" s="1197"/>
      <c r="H274" s="1197"/>
      <c r="I274" s="1197"/>
      <c r="J274" s="1197"/>
      <c r="K274" s="1197"/>
    </row>
    <row r="275" spans="1:11" s="14" customFormat="1" ht="28.5" customHeight="1">
      <c r="A275" s="421" t="s">
        <v>210</v>
      </c>
      <c r="B275" s="1191" t="s">
        <v>861</v>
      </c>
      <c r="C275" s="1191"/>
      <c r="D275" s="1191"/>
      <c r="E275" s="1191"/>
      <c r="F275" s="1191"/>
      <c r="G275" s="1191"/>
      <c r="H275" s="1191"/>
      <c r="I275" s="1191"/>
      <c r="J275" s="1191"/>
      <c r="K275" s="1191"/>
    </row>
    <row r="276" spans="1:11" s="14" customFormat="1">
      <c r="A276" s="421" t="s">
        <v>315</v>
      </c>
      <c r="B276" s="453" t="s">
        <v>504</v>
      </c>
      <c r="C276" s="422"/>
      <c r="D276" s="422"/>
      <c r="E276" s="422"/>
      <c r="F276" s="422"/>
      <c r="G276" s="422"/>
      <c r="H276" s="423"/>
      <c r="I276" s="424"/>
      <c r="J276" s="425"/>
      <c r="K276" s="426"/>
    </row>
    <row r="277" spans="1:11" s="14" customFormat="1">
      <c r="A277" s="427" t="s">
        <v>400</v>
      </c>
      <c r="B277" s="427" t="s">
        <v>493</v>
      </c>
      <c r="C277" s="427"/>
      <c r="D277" s="427"/>
      <c r="E277" s="427"/>
      <c r="F277" s="427"/>
      <c r="G277" s="427"/>
      <c r="H277" s="427"/>
      <c r="I277" s="427"/>
      <c r="J277" s="427"/>
      <c r="K277" s="427"/>
    </row>
    <row r="278" spans="1:11">
      <c r="A278" s="15" t="s">
        <v>480</v>
      </c>
      <c r="B278" s="15" t="s">
        <v>506</v>
      </c>
    </row>
    <row r="279" spans="1:11" ht="14.5">
      <c r="A279" s="609" t="s">
        <v>592</v>
      </c>
      <c r="B279" s="327" t="s">
        <v>594</v>
      </c>
    </row>
  </sheetData>
  <customSheetViews>
    <customSheetView guid="{F04A2B9A-C6FE-4FEB-AD1E-2CF9AC309BE4}" scale="70" showPageBreaks="1" printArea="1" view="pageBreakPreview" topLeftCell="A61">
      <selection activeCell="C103" sqref="C103"/>
      <rowBreaks count="4" manualBreakCount="4">
        <brk id="50" max="10" man="1"/>
        <brk id="107" max="16383" man="1"/>
        <brk id="170" max="10" man="1"/>
        <brk id="225" max="16383" man="1"/>
      </rowBreaks>
      <pageMargins left="0.7" right="0.7" top="0.75" bottom="0.75" header="0.3" footer="0.3"/>
      <pageSetup scale="51" fitToHeight="6" orientation="landscape" r:id="rId1"/>
    </customSheetView>
  </customSheetViews>
  <mergeCells count="26">
    <mergeCell ref="A258:A262"/>
    <mergeCell ref="B272:K272"/>
    <mergeCell ref="B274:K274"/>
    <mergeCell ref="B258:K258"/>
    <mergeCell ref="B263:K263"/>
    <mergeCell ref="B264:K264"/>
    <mergeCell ref="B265:K265"/>
    <mergeCell ref="B266:K266"/>
    <mergeCell ref="B273:K273"/>
    <mergeCell ref="B275:K275"/>
    <mergeCell ref="B267:K267"/>
    <mergeCell ref="B268:K268"/>
    <mergeCell ref="B269:K269"/>
    <mergeCell ref="B270:K270"/>
    <mergeCell ref="B271:K271"/>
    <mergeCell ref="A57:K57"/>
    <mergeCell ref="A114:K114"/>
    <mergeCell ref="A180:K180"/>
    <mergeCell ref="B257:K257"/>
    <mergeCell ref="A246:K246"/>
    <mergeCell ref="B251:C251"/>
    <mergeCell ref="B252:K252"/>
    <mergeCell ref="B253:K253"/>
    <mergeCell ref="B254:K254"/>
    <mergeCell ref="B255:K255"/>
    <mergeCell ref="B256:K256"/>
  </mergeCells>
  <phoneticPr fontId="0" type="noConversion"/>
  <pageMargins left="0.25" right="0.25" top="0.75" bottom="0.75" header="0.3" footer="0.3"/>
  <pageSetup scale="59" fitToHeight="0" orientation="landscape" r:id="rId2"/>
  <rowBreaks count="4" manualBreakCount="4">
    <brk id="50" max="10" man="1"/>
    <brk id="108" max="16383" man="1"/>
    <brk id="173" max="10" man="1"/>
    <brk id="239" max="10" man="1"/>
  </rowBreaks>
  <customProperties>
    <customPr name="_pios_id" r:id="rId3"/>
  </customProperties>
  <ignoredErrors>
    <ignoredError sqref="C128"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fitToPage="1"/>
  </sheetPr>
  <dimension ref="A1:R446"/>
  <sheetViews>
    <sheetView view="pageBreakPreview" zoomScale="70" zoomScaleNormal="85" zoomScaleSheetLayoutView="70" workbookViewId="0">
      <selection sqref="A1:J1"/>
    </sheetView>
  </sheetViews>
  <sheetFormatPr defaultColWidth="8.84375" defaultRowHeight="13"/>
  <cols>
    <col min="1" max="1" width="5.69140625" style="805" customWidth="1"/>
    <col min="2" max="2" width="32.69140625" style="812" customWidth="1"/>
    <col min="3" max="3" width="10.69140625" style="805" customWidth="1"/>
    <col min="4" max="4" width="9.84375" style="805" customWidth="1"/>
    <col min="5" max="5" width="16.3046875" style="805" customWidth="1"/>
    <col min="6" max="6" width="12.07421875" style="805" customWidth="1"/>
    <col min="7" max="7" width="11.84375" style="805" customWidth="1"/>
    <col min="8" max="8" width="14.07421875" style="805" customWidth="1"/>
    <col min="9" max="9" width="17.07421875" style="805" customWidth="1"/>
    <col min="10" max="10" width="38.4609375" style="805" bestFit="1" customWidth="1"/>
    <col min="11" max="11" width="8.84375" style="805"/>
    <col min="12" max="12" width="12.07421875" style="805" customWidth="1"/>
    <col min="13" max="13" width="12.84375" style="805" customWidth="1"/>
    <col min="14" max="16384" width="8.84375" style="805"/>
  </cols>
  <sheetData>
    <row r="1" spans="1:18" ht="18" customHeight="1">
      <c r="A1" s="1214" t="s">
        <v>1073</v>
      </c>
      <c r="B1" s="1214"/>
      <c r="C1" s="1214"/>
      <c r="D1" s="1214"/>
      <c r="E1" s="1214"/>
      <c r="F1" s="1214"/>
      <c r="G1" s="1214"/>
      <c r="H1" s="1214"/>
      <c r="I1" s="1214"/>
      <c r="J1" s="1214"/>
      <c r="K1" s="804"/>
      <c r="L1" s="804"/>
      <c r="M1" s="804"/>
    </row>
    <row r="2" spans="1:18" ht="18" customHeight="1">
      <c r="A2" s="1215" t="str">
        <f>+'Attachment H'!D5</f>
        <v>GridLiance High Plains LLC</v>
      </c>
      <c r="B2" s="1214" t="e">
        <f>+'Attachment H'!#REF!</f>
        <v>#REF!</v>
      </c>
      <c r="C2" s="1214" t="e">
        <f>+'Attachment H'!#REF!</f>
        <v>#REF!</v>
      </c>
      <c r="D2" s="1214">
        <f>+'Attachment H'!A4</f>
        <v>0</v>
      </c>
      <c r="E2" s="1214">
        <f>+'Attachment H'!B4</f>
        <v>0</v>
      </c>
      <c r="F2" s="1214">
        <f>+'Attachment H'!C4</f>
        <v>0</v>
      </c>
      <c r="G2" s="1214" t="str">
        <f>+'Attachment H'!D4</f>
        <v>Utilizing FERC Form 1 Data</v>
      </c>
      <c r="H2" s="1214">
        <f>+'Attachment H'!E4</f>
        <v>0</v>
      </c>
      <c r="I2" s="1214">
        <f>+'Attachment H'!F4</f>
        <v>0</v>
      </c>
      <c r="J2" s="1214">
        <f>+'Attachment H'!G4</f>
        <v>0</v>
      </c>
      <c r="K2" s="806"/>
      <c r="L2" s="806"/>
      <c r="M2" s="806"/>
    </row>
    <row r="3" spans="1:18" ht="18" customHeight="1">
      <c r="A3" s="1214" t="s">
        <v>1279</v>
      </c>
      <c r="B3" s="1214"/>
      <c r="C3" s="1214"/>
      <c r="D3" s="1214"/>
      <c r="E3" s="1214"/>
      <c r="F3" s="1214"/>
      <c r="G3" s="1214"/>
      <c r="H3" s="1216"/>
      <c r="I3" s="1216"/>
      <c r="J3" s="1214"/>
      <c r="K3" s="804"/>
      <c r="L3" s="804"/>
      <c r="M3" s="804"/>
    </row>
    <row r="4" spans="1:18" ht="18" customHeight="1">
      <c r="A4" s="807"/>
      <c r="B4" s="807"/>
      <c r="C4" s="807"/>
      <c r="D4" s="807"/>
      <c r="E4" s="807"/>
      <c r="F4" s="807"/>
      <c r="G4" s="807"/>
      <c r="H4" s="807"/>
      <c r="I4" s="807"/>
      <c r="J4" s="807"/>
      <c r="K4" s="804"/>
      <c r="L4" s="804"/>
      <c r="M4" s="804"/>
    </row>
    <row r="5" spans="1:18">
      <c r="B5" s="807" t="s">
        <v>293</v>
      </c>
      <c r="C5" s="807" t="s">
        <v>294</v>
      </c>
      <c r="D5" s="807" t="s">
        <v>295</v>
      </c>
      <c r="E5" s="807" t="s">
        <v>296</v>
      </c>
      <c r="F5" s="807" t="s">
        <v>298</v>
      </c>
      <c r="G5" s="808" t="s">
        <v>297</v>
      </c>
      <c r="H5" s="808" t="s">
        <v>299</v>
      </c>
      <c r="I5" s="809" t="s">
        <v>300</v>
      </c>
      <c r="J5" s="807"/>
    </row>
    <row r="6" spans="1:18" ht="26">
      <c r="A6" s="810" t="s">
        <v>1000</v>
      </c>
      <c r="B6" s="811" t="s">
        <v>1001</v>
      </c>
      <c r="C6" s="811" t="s">
        <v>253</v>
      </c>
      <c r="D6" s="811" t="s">
        <v>96</v>
      </c>
      <c r="E6" s="811" t="s">
        <v>1002</v>
      </c>
      <c r="F6" s="811" t="s">
        <v>1003</v>
      </c>
      <c r="G6" s="811" t="s">
        <v>1004</v>
      </c>
      <c r="H6" s="811" t="s">
        <v>1005</v>
      </c>
      <c r="I6" s="811" t="s">
        <v>1006</v>
      </c>
      <c r="J6" s="811"/>
      <c r="K6" s="804"/>
      <c r="L6" s="804"/>
      <c r="M6" s="804"/>
      <c r="N6" s="804"/>
      <c r="O6" s="804"/>
      <c r="P6" s="804"/>
      <c r="Q6" s="804"/>
      <c r="R6" s="807"/>
    </row>
    <row r="7" spans="1:18">
      <c r="A7" s="805" t="s">
        <v>1007</v>
      </c>
      <c r="C7" s="813"/>
      <c r="D7" s="807"/>
      <c r="E7" s="807"/>
      <c r="F7" s="807"/>
      <c r="H7" s="804"/>
      <c r="I7" s="804"/>
      <c r="J7" s="804"/>
      <c r="K7" s="804"/>
      <c r="L7" s="804"/>
      <c r="M7" s="804"/>
      <c r="N7" s="804"/>
      <c r="O7" s="804"/>
      <c r="P7" s="804"/>
      <c r="Q7" s="804"/>
      <c r="R7" s="807"/>
    </row>
    <row r="8" spans="1:18" ht="20.25" customHeight="1">
      <c r="A8" s="814">
        <v>1</v>
      </c>
      <c r="B8" s="815" t="s">
        <v>1008</v>
      </c>
      <c r="C8" s="813" t="s">
        <v>98</v>
      </c>
      <c r="D8" s="953">
        <v>2023</v>
      </c>
      <c r="E8" s="746">
        <f>'4c- ADIT BOY'!C54</f>
        <v>-5328535.9843581775</v>
      </c>
      <c r="F8" s="746">
        <f>'4c- ADIT BOY'!E54</f>
        <v>-5328535.9843581775</v>
      </c>
      <c r="G8" s="746">
        <f>'4c- ADIT BOY'!F54</f>
        <v>0</v>
      </c>
      <c r="H8" s="746">
        <f>'4c- ADIT BOY'!G54</f>
        <v>0</v>
      </c>
      <c r="I8" s="746"/>
      <c r="J8" s="816"/>
    </row>
    <row r="9" spans="1:18" ht="20.25" customHeight="1">
      <c r="A9" s="814">
        <f>A8+1</f>
        <v>2</v>
      </c>
      <c r="B9" s="815" t="s">
        <v>1120</v>
      </c>
      <c r="C9" s="813" t="s">
        <v>98</v>
      </c>
      <c r="D9" s="953">
        <v>2024</v>
      </c>
      <c r="E9" s="746">
        <f>'4d- ADIT EOY'!C54-'4d- ADIT EOY'!C51</f>
        <v>0</v>
      </c>
      <c r="F9" s="746">
        <f>'4d- ADIT EOY'!E54-'4d- ADIT EOY'!E51</f>
        <v>0</v>
      </c>
      <c r="G9" s="746">
        <f>'4d- ADIT EOY'!F54-'4d- ADIT EOY'!F51</f>
        <v>0</v>
      </c>
      <c r="H9" s="746">
        <f>'4d- ADIT EOY'!G54-'4d- ADIT EOY'!G51</f>
        <v>0</v>
      </c>
      <c r="I9" s="746"/>
      <c r="J9" s="816"/>
    </row>
    <row r="10" spans="1:18" ht="20.25" customHeight="1">
      <c r="A10" s="814">
        <f t="shared" ref="A10:A15" si="0">A9+1</f>
        <v>3</v>
      </c>
      <c r="B10" s="815" t="s">
        <v>1102</v>
      </c>
      <c r="C10" s="813" t="s">
        <v>98</v>
      </c>
      <c r="D10" s="953">
        <v>2024</v>
      </c>
      <c r="E10" s="746">
        <f>'4f-ADIT True-up Proration'!F22</f>
        <v>-788109.81811085623</v>
      </c>
      <c r="F10" s="746">
        <f>'4f-ADIT True-up Proration'!N21</f>
        <v>423024.24255219701</v>
      </c>
      <c r="G10" s="746">
        <f>'4f-ADIT True-up Proration'!W21</f>
        <v>0</v>
      </c>
      <c r="H10" s="746">
        <f>'4f-ADIT True-up Proration'!AF21</f>
        <v>0</v>
      </c>
      <c r="I10" s="746"/>
      <c r="J10" s="816"/>
    </row>
    <row r="11" spans="1:18" ht="20.25" customHeight="1">
      <c r="A11" s="814">
        <f t="shared" si="0"/>
        <v>4</v>
      </c>
      <c r="B11" s="815" t="s">
        <v>1087</v>
      </c>
      <c r="C11" s="813"/>
      <c r="D11" s="909"/>
      <c r="E11" s="819">
        <f>E9+E10</f>
        <v>-788109.81811085623</v>
      </c>
      <c r="F11" s="819">
        <f>F9+F10</f>
        <v>423024.24255219701</v>
      </c>
      <c r="G11" s="819">
        <f t="shared" ref="G11:H11" si="1">G9+G10</f>
        <v>0</v>
      </c>
      <c r="H11" s="819">
        <f t="shared" si="1"/>
        <v>0</v>
      </c>
      <c r="I11" s="819"/>
      <c r="J11" s="820"/>
    </row>
    <row r="12" spans="1:18" ht="20.25" customHeight="1">
      <c r="A12" s="814">
        <f t="shared" si="0"/>
        <v>5</v>
      </c>
      <c r="B12" s="815" t="s">
        <v>1009</v>
      </c>
      <c r="C12" s="813"/>
      <c r="E12" s="817"/>
      <c r="F12" s="817">
        <v>1</v>
      </c>
      <c r="G12" s="817"/>
      <c r="H12" s="817"/>
      <c r="I12" s="817"/>
      <c r="J12" s="818">
        <v>1</v>
      </c>
    </row>
    <row r="13" spans="1:18" ht="20.25" customHeight="1">
      <c r="A13" s="814">
        <f t="shared" si="0"/>
        <v>6</v>
      </c>
      <c r="B13" s="815" t="s">
        <v>1010</v>
      </c>
      <c r="C13" s="813"/>
      <c r="E13" s="817"/>
      <c r="F13" s="817"/>
      <c r="G13" s="817">
        <f>'Attachment H'!G$84</f>
        <v>0</v>
      </c>
      <c r="H13" s="817"/>
      <c r="I13" s="817"/>
      <c r="J13" s="813" t="s">
        <v>1011</v>
      </c>
    </row>
    <row r="14" spans="1:18" ht="20.25" customHeight="1">
      <c r="A14" s="814">
        <f t="shared" si="0"/>
        <v>7</v>
      </c>
      <c r="B14" s="815" t="s">
        <v>1012</v>
      </c>
      <c r="C14" s="813"/>
      <c r="E14" s="817"/>
      <c r="F14" s="817"/>
      <c r="G14" s="817"/>
      <c r="H14" s="817">
        <f>'Attachment H'!I$199</f>
        <v>0</v>
      </c>
      <c r="I14" s="817"/>
      <c r="J14" s="813" t="s">
        <v>1013</v>
      </c>
    </row>
    <row r="15" spans="1:18" ht="20.25" customHeight="1">
      <c r="A15" s="814">
        <f t="shared" si="0"/>
        <v>8</v>
      </c>
      <c r="B15" s="815" t="s">
        <v>1014</v>
      </c>
      <c r="C15" s="813"/>
      <c r="E15" s="819">
        <f>+E11</f>
        <v>-788109.81811085623</v>
      </c>
      <c r="F15" s="819">
        <f>F11*F12</f>
        <v>423024.24255219701</v>
      </c>
      <c r="G15" s="819">
        <f>+G11*G13</f>
        <v>0</v>
      </c>
      <c r="H15" s="819">
        <f>+H11*H14</f>
        <v>0</v>
      </c>
      <c r="I15" s="819">
        <f>+F15+G15+H15</f>
        <v>423024.24255219701</v>
      </c>
      <c r="J15" s="817" t="s">
        <v>1080</v>
      </c>
    </row>
    <row r="16" spans="1:18">
      <c r="A16" s="814"/>
      <c r="B16" s="815"/>
      <c r="C16" s="813"/>
      <c r="E16" s="813"/>
      <c r="F16" s="813"/>
    </row>
    <row r="17" spans="1:10">
      <c r="A17" s="805" t="s">
        <v>1015</v>
      </c>
      <c r="B17" s="815"/>
      <c r="C17" s="813"/>
      <c r="E17" s="813"/>
      <c r="F17" s="813"/>
    </row>
    <row r="18" spans="1:10" ht="20.25" customHeight="1">
      <c r="A18" s="814">
        <f>A15+1</f>
        <v>9</v>
      </c>
      <c r="B18" s="815" t="s">
        <v>1016</v>
      </c>
      <c r="C18" s="813" t="s">
        <v>98</v>
      </c>
      <c r="D18" s="953">
        <f>D8</f>
        <v>2023</v>
      </c>
      <c r="E18" s="746">
        <f>'4c- ADIT BOY'!C78</f>
        <v>-570561.20848226873</v>
      </c>
      <c r="F18" s="746">
        <f>'4c- ADIT BOY'!E78</f>
        <v>-570561.20848226873</v>
      </c>
      <c r="G18" s="746">
        <f>'4c- ADIT BOY'!F78</f>
        <v>0</v>
      </c>
      <c r="H18" s="746">
        <f>'4c- ADIT BOY'!G78</f>
        <v>0</v>
      </c>
      <c r="I18" s="746"/>
      <c r="J18" s="816"/>
    </row>
    <row r="19" spans="1:10" ht="20.25" customHeight="1">
      <c r="A19" s="814">
        <f>A18+1</f>
        <v>10</v>
      </c>
      <c r="B19" s="815" t="s">
        <v>1121</v>
      </c>
      <c r="C19" s="813" t="s">
        <v>98</v>
      </c>
      <c r="D19" s="953">
        <f t="shared" ref="D19:D20" si="2">D9</f>
        <v>2024</v>
      </c>
      <c r="E19" s="746">
        <f>'4d- ADIT EOY'!C78-'4d- ADIT EOY'!C75</f>
        <v>0</v>
      </c>
      <c r="F19" s="746">
        <f>'4d- ADIT EOY'!E78-'4d- ADIT EOY'!E75</f>
        <v>0</v>
      </c>
      <c r="G19" s="746">
        <f>'4d- ADIT EOY'!F78-'4d- ADIT EOY'!F75</f>
        <v>0</v>
      </c>
      <c r="H19" s="746">
        <f>'4d- ADIT EOY'!G78-'4d- ADIT EOY'!G75</f>
        <v>0</v>
      </c>
      <c r="I19" s="746"/>
      <c r="J19" s="816"/>
    </row>
    <row r="20" spans="1:10" ht="20.25" customHeight="1">
      <c r="A20" s="814">
        <f t="shared" ref="A20:A25" si="3">A19+1</f>
        <v>11</v>
      </c>
      <c r="B20" s="815" t="s">
        <v>1103</v>
      </c>
      <c r="C20" s="813" t="s">
        <v>98</v>
      </c>
      <c r="D20" s="953">
        <f t="shared" si="2"/>
        <v>2024</v>
      </c>
      <c r="E20" s="746">
        <f>'4f-ADIT True-up Proration'!F38</f>
        <v>0</v>
      </c>
      <c r="F20" s="746">
        <f>'4f-ADIT True-up Proration'!N37</f>
        <v>0</v>
      </c>
      <c r="G20" s="746">
        <f>'4f-ADIT True-up Proration'!W37</f>
        <v>0</v>
      </c>
      <c r="H20" s="746">
        <f>'4f-ADIT True-up Proration'!AF37</f>
        <v>0</v>
      </c>
      <c r="I20" s="746"/>
      <c r="J20" s="816"/>
    </row>
    <row r="21" spans="1:10" ht="20.25" customHeight="1">
      <c r="A21" s="814">
        <f t="shared" si="3"/>
        <v>12</v>
      </c>
      <c r="B21" s="815" t="s">
        <v>1087</v>
      </c>
      <c r="C21" s="813"/>
      <c r="D21" s="909"/>
      <c r="E21" s="819">
        <f>E19+E20</f>
        <v>0</v>
      </c>
      <c r="F21" s="819">
        <f t="shared" ref="F21" si="4">F19+F20</f>
        <v>0</v>
      </c>
      <c r="G21" s="819">
        <f t="shared" ref="G21" si="5">G19+G20</f>
        <v>0</v>
      </c>
      <c r="H21" s="819">
        <f t="shared" ref="H21" si="6">H19+H20</f>
        <v>0</v>
      </c>
      <c r="I21" s="746"/>
      <c r="J21" s="816"/>
    </row>
    <row r="22" spans="1:10" ht="20.25" customHeight="1">
      <c r="A22" s="814">
        <f t="shared" si="3"/>
        <v>13</v>
      </c>
      <c r="B22" s="815" t="s">
        <v>1009</v>
      </c>
      <c r="C22" s="813"/>
      <c r="E22" s="817"/>
      <c r="F22" s="817">
        <v>1</v>
      </c>
      <c r="G22" s="817"/>
      <c r="H22" s="817"/>
      <c r="I22" s="817"/>
      <c r="J22" s="818">
        <v>1</v>
      </c>
    </row>
    <row r="23" spans="1:10" ht="20.25" customHeight="1">
      <c r="A23" s="814">
        <f t="shared" si="3"/>
        <v>14</v>
      </c>
      <c r="B23" s="815" t="s">
        <v>1010</v>
      </c>
      <c r="C23" s="813"/>
      <c r="E23" s="817"/>
      <c r="F23" s="817"/>
      <c r="G23" s="817">
        <f>'Attachment H'!G$84</f>
        <v>0</v>
      </c>
      <c r="H23" s="817"/>
      <c r="I23" s="817"/>
      <c r="J23" s="813" t="s">
        <v>1011</v>
      </c>
    </row>
    <row r="24" spans="1:10" ht="20.25" customHeight="1">
      <c r="A24" s="814">
        <f t="shared" si="3"/>
        <v>15</v>
      </c>
      <c r="B24" s="815" t="s">
        <v>1012</v>
      </c>
      <c r="C24" s="813"/>
      <c r="E24" s="817"/>
      <c r="F24" s="817"/>
      <c r="G24" s="817"/>
      <c r="H24" s="817">
        <f>'Attachment H'!I$199</f>
        <v>0</v>
      </c>
      <c r="I24" s="817"/>
      <c r="J24" s="813" t="s">
        <v>1013</v>
      </c>
    </row>
    <row r="25" spans="1:10" ht="20.25" customHeight="1">
      <c r="A25" s="814">
        <f t="shared" si="3"/>
        <v>16</v>
      </c>
      <c r="B25" s="815" t="s">
        <v>1014</v>
      </c>
      <c r="C25" s="813"/>
      <c r="E25" s="819">
        <f>+E21</f>
        <v>0</v>
      </c>
      <c r="F25" s="819">
        <f>+F21*F22</f>
        <v>0</v>
      </c>
      <c r="G25" s="819">
        <f>+G21*G23</f>
        <v>0</v>
      </c>
      <c r="H25" s="819">
        <f>+H21*H24</f>
        <v>0</v>
      </c>
      <c r="I25" s="819">
        <f>+F25+G25+H25</f>
        <v>0</v>
      </c>
      <c r="J25" s="817" t="s">
        <v>1080</v>
      </c>
    </row>
    <row r="26" spans="1:10">
      <c r="A26" s="814"/>
      <c r="B26" s="815"/>
      <c r="C26" s="813"/>
      <c r="E26" s="813"/>
      <c r="F26" s="813"/>
    </row>
    <row r="27" spans="1:10">
      <c r="A27" s="805" t="s">
        <v>1017</v>
      </c>
      <c r="B27" s="815"/>
      <c r="C27" s="813"/>
      <c r="E27" s="813"/>
      <c r="F27" s="813"/>
    </row>
    <row r="28" spans="1:10" ht="20.25" customHeight="1">
      <c r="A28" s="814">
        <f>A25+1</f>
        <v>17</v>
      </c>
      <c r="B28" s="815" t="s">
        <v>1018</v>
      </c>
      <c r="C28" s="813" t="s">
        <v>98</v>
      </c>
      <c r="D28" s="953">
        <f>D18</f>
        <v>2023</v>
      </c>
      <c r="E28" s="746">
        <f>'4c- ADIT BOY'!C32</f>
        <v>-37279.240641604963</v>
      </c>
      <c r="F28" s="746">
        <f>'4c- ADIT BOY'!E32</f>
        <v>-37279.240641604963</v>
      </c>
      <c r="G28" s="746">
        <f>'4c- ADIT BOY'!F32</f>
        <v>0</v>
      </c>
      <c r="H28" s="746">
        <f>'4c- ADIT BOY'!G32</f>
        <v>0</v>
      </c>
      <c r="I28" s="746"/>
      <c r="J28" s="816"/>
    </row>
    <row r="29" spans="1:10" ht="20.25" customHeight="1">
      <c r="A29" s="814">
        <f>A28+1</f>
        <v>18</v>
      </c>
      <c r="B29" s="815" t="s">
        <v>1122</v>
      </c>
      <c r="C29" s="813" t="s">
        <v>98</v>
      </c>
      <c r="D29" s="953">
        <f t="shared" ref="D29:D30" si="7">D19</f>
        <v>2024</v>
      </c>
      <c r="E29" s="746">
        <f>'4d- ADIT EOY'!C32-'4d- ADIT EOY'!C29</f>
        <v>0</v>
      </c>
      <c r="F29" s="746">
        <f>'4d- ADIT EOY'!E32-'4d- ADIT EOY'!E29</f>
        <v>0</v>
      </c>
      <c r="G29" s="746">
        <f>'4d- ADIT EOY'!F32-'4d- ADIT EOY'!F29</f>
        <v>0</v>
      </c>
      <c r="H29" s="746">
        <f>'4d- ADIT EOY'!G32-'4d- ADIT EOY'!G29</f>
        <v>0</v>
      </c>
      <c r="I29" s="746"/>
      <c r="J29" s="816"/>
    </row>
    <row r="30" spans="1:10" ht="20.25" customHeight="1">
      <c r="A30" s="814">
        <f t="shared" ref="A30:A35" si="8">A29+1</f>
        <v>19</v>
      </c>
      <c r="B30" s="815" t="s">
        <v>1104</v>
      </c>
      <c r="C30" s="813" t="s">
        <v>98</v>
      </c>
      <c r="D30" s="953">
        <f t="shared" si="7"/>
        <v>2024</v>
      </c>
      <c r="E30" s="746">
        <f>'4f-ADIT True-up Proration'!F54</f>
        <v>-1984.0928114922647</v>
      </c>
      <c r="F30" s="746">
        <f>'4f-ADIT True-up Proration'!N53</f>
        <v>1064.9776711913958</v>
      </c>
      <c r="G30" s="746">
        <f>'4f-ADIT True-up Proration'!W53</f>
        <v>0</v>
      </c>
      <c r="H30" s="746">
        <f>'4f-ADIT True-up Proration'!AF53</f>
        <v>0</v>
      </c>
      <c r="I30" s="746"/>
      <c r="J30" s="816"/>
    </row>
    <row r="31" spans="1:10" ht="20.25" customHeight="1">
      <c r="A31" s="814">
        <f t="shared" si="8"/>
        <v>20</v>
      </c>
      <c r="B31" s="815" t="s">
        <v>1087</v>
      </c>
      <c r="C31" s="813"/>
      <c r="D31" s="909"/>
      <c r="E31" s="819">
        <f>E29+E30</f>
        <v>-1984.0928114922647</v>
      </c>
      <c r="F31" s="819">
        <f t="shared" ref="F31" si="9">F29+F30</f>
        <v>1064.9776711913958</v>
      </c>
      <c r="G31" s="819">
        <f t="shared" ref="G31" si="10">G29+G30</f>
        <v>0</v>
      </c>
      <c r="H31" s="819">
        <f t="shared" ref="H31" si="11">H29+H30</f>
        <v>0</v>
      </c>
      <c r="I31" s="746"/>
      <c r="J31" s="816"/>
    </row>
    <row r="32" spans="1:10" ht="20.25" customHeight="1">
      <c r="A32" s="814">
        <f t="shared" si="8"/>
        <v>21</v>
      </c>
      <c r="B32" s="815" t="s">
        <v>1009</v>
      </c>
      <c r="C32" s="813"/>
      <c r="D32" s="813"/>
      <c r="E32" s="817"/>
      <c r="F32" s="817">
        <v>1</v>
      </c>
      <c r="G32" s="817"/>
      <c r="H32" s="817"/>
      <c r="I32" s="817"/>
      <c r="J32" s="818">
        <v>1</v>
      </c>
    </row>
    <row r="33" spans="1:10" ht="20.25" customHeight="1">
      <c r="A33" s="814">
        <f t="shared" si="8"/>
        <v>22</v>
      </c>
      <c r="B33" s="815" t="s">
        <v>1010</v>
      </c>
      <c r="C33" s="813"/>
      <c r="D33" s="813"/>
      <c r="E33" s="817"/>
      <c r="F33" s="817"/>
      <c r="G33" s="817">
        <f>'Attachment H'!G$84</f>
        <v>0</v>
      </c>
      <c r="H33" s="817"/>
      <c r="I33" s="817"/>
      <c r="J33" s="813" t="s">
        <v>1011</v>
      </c>
    </row>
    <row r="34" spans="1:10" ht="20.25" customHeight="1">
      <c r="A34" s="814">
        <f t="shared" si="8"/>
        <v>23</v>
      </c>
      <c r="B34" s="815" t="s">
        <v>1012</v>
      </c>
      <c r="C34" s="813"/>
      <c r="D34" s="813"/>
      <c r="E34" s="817"/>
      <c r="F34" s="817"/>
      <c r="G34" s="817"/>
      <c r="H34" s="817">
        <f>'Attachment H'!I$199</f>
        <v>0</v>
      </c>
      <c r="I34" s="817"/>
      <c r="J34" s="813" t="s">
        <v>1013</v>
      </c>
    </row>
    <row r="35" spans="1:10" ht="20.25" customHeight="1">
      <c r="A35" s="814">
        <f t="shared" si="8"/>
        <v>24</v>
      </c>
      <c r="B35" s="815" t="s">
        <v>1014</v>
      </c>
      <c r="C35" s="813"/>
      <c r="D35" s="813"/>
      <c r="E35" s="819">
        <f>+E31</f>
        <v>-1984.0928114922647</v>
      </c>
      <c r="F35" s="819">
        <f>+F31*F32</f>
        <v>1064.9776711913958</v>
      </c>
      <c r="G35" s="819">
        <f>+G31*G33</f>
        <v>0</v>
      </c>
      <c r="H35" s="819">
        <f>+H31*H34</f>
        <v>0</v>
      </c>
      <c r="I35" s="819">
        <f>+F35+G35+H35</f>
        <v>1064.9776711913958</v>
      </c>
      <c r="J35" s="817" t="s">
        <v>1080</v>
      </c>
    </row>
    <row r="36" spans="1:10">
      <c r="B36" s="825"/>
      <c r="C36" s="821"/>
      <c r="D36" s="826"/>
      <c r="E36" s="821"/>
      <c r="F36" s="821"/>
      <c r="G36" s="821"/>
      <c r="H36" s="822"/>
      <c r="I36" s="822"/>
    </row>
    <row r="37" spans="1:10">
      <c r="B37" s="825"/>
      <c r="C37" s="821"/>
      <c r="D37" s="528"/>
      <c r="E37" s="821"/>
      <c r="F37" s="821"/>
      <c r="G37" s="821"/>
      <c r="H37" s="822"/>
      <c r="I37" s="822"/>
    </row>
    <row r="38" spans="1:10">
      <c r="B38" s="825"/>
      <c r="C38" s="821"/>
      <c r="D38" s="528"/>
      <c r="E38" s="821"/>
      <c r="F38" s="821"/>
      <c r="G38" s="821"/>
      <c r="H38" s="822"/>
      <c r="I38" s="822"/>
    </row>
    <row r="39" spans="1:10">
      <c r="B39" s="825"/>
      <c r="C39" s="821"/>
      <c r="D39" s="528"/>
      <c r="E39" s="821"/>
      <c r="F39" s="821"/>
      <c r="G39" s="821"/>
      <c r="H39" s="822"/>
      <c r="I39" s="822"/>
    </row>
    <row r="40" spans="1:10">
      <c r="B40" s="825"/>
      <c r="C40" s="821"/>
      <c r="D40" s="528"/>
      <c r="E40" s="821"/>
      <c r="F40" s="821"/>
      <c r="G40" s="821"/>
      <c r="H40" s="822"/>
      <c r="I40" s="822"/>
    </row>
    <row r="41" spans="1:10">
      <c r="B41" s="825"/>
      <c r="C41" s="821"/>
      <c r="D41" s="528"/>
      <c r="E41" s="821"/>
      <c r="F41" s="821"/>
      <c r="G41" s="821"/>
      <c r="H41" s="822"/>
      <c r="I41" s="822"/>
    </row>
    <row r="42" spans="1:10">
      <c r="B42" s="825"/>
      <c r="C42" s="821"/>
      <c r="D42" s="528"/>
      <c r="E42" s="821"/>
      <c r="F42" s="821"/>
      <c r="G42" s="821"/>
      <c r="H42" s="822"/>
      <c r="I42" s="822"/>
    </row>
    <row r="43" spans="1:10">
      <c r="B43" s="825"/>
      <c r="C43" s="821"/>
      <c r="D43" s="528"/>
      <c r="E43" s="821"/>
      <c r="F43" s="821"/>
      <c r="G43" s="821"/>
      <c r="H43" s="822"/>
      <c r="I43" s="822"/>
    </row>
    <row r="44" spans="1:10">
      <c r="B44" s="825"/>
      <c r="C44" s="821"/>
      <c r="D44" s="528"/>
      <c r="E44" s="821"/>
      <c r="F44" s="821"/>
      <c r="G44" s="821"/>
      <c r="H44" s="822"/>
      <c r="I44" s="822"/>
    </row>
    <row r="45" spans="1:10">
      <c r="B45" s="825"/>
      <c r="C45" s="821"/>
      <c r="D45" s="528"/>
      <c r="E45" s="821"/>
      <c r="F45" s="821"/>
      <c r="G45" s="821"/>
      <c r="H45" s="822"/>
      <c r="I45" s="822"/>
    </row>
    <row r="46" spans="1:10">
      <c r="B46" s="825"/>
      <c r="C46" s="821"/>
      <c r="D46" s="528"/>
      <c r="E46" s="821"/>
      <c r="F46" s="821"/>
      <c r="G46" s="821"/>
      <c r="H46" s="822"/>
      <c r="I46" s="822"/>
    </row>
    <row r="47" spans="1:10">
      <c r="B47" s="821"/>
      <c r="C47" s="821"/>
      <c r="D47" s="528"/>
      <c r="E47" s="821"/>
      <c r="F47" s="821"/>
      <c r="G47" s="821"/>
      <c r="H47" s="822"/>
      <c r="I47" s="822"/>
    </row>
    <row r="48" spans="1:10">
      <c r="B48" s="825"/>
      <c r="C48" s="821"/>
      <c r="D48" s="528"/>
      <c r="E48" s="821"/>
      <c r="F48" s="821"/>
      <c r="G48" s="821"/>
      <c r="H48" s="822"/>
      <c r="I48" s="822"/>
    </row>
    <row r="49" spans="2:9">
      <c r="B49" s="821"/>
      <c r="C49" s="821"/>
      <c r="D49" s="528"/>
      <c r="E49" s="821"/>
      <c r="F49" s="821"/>
      <c r="G49" s="821"/>
      <c r="H49" s="822"/>
      <c r="I49" s="822"/>
    </row>
    <row r="50" spans="2:9">
      <c r="B50" s="825"/>
      <c r="C50" s="821"/>
      <c r="D50" s="821"/>
      <c r="E50" s="821"/>
      <c r="F50" s="821"/>
      <c r="G50" s="821"/>
      <c r="H50" s="822"/>
      <c r="I50" s="822"/>
    </row>
    <row r="51" spans="2:9">
      <c r="B51" s="825"/>
      <c r="C51" s="821"/>
      <c r="D51" s="821"/>
      <c r="E51" s="821"/>
      <c r="F51" s="821"/>
      <c r="G51" s="821"/>
    </row>
    <row r="52" spans="2:9">
      <c r="B52" s="825"/>
      <c r="C52" s="821"/>
      <c r="D52" s="821"/>
      <c r="E52" s="821"/>
      <c r="F52" s="821"/>
      <c r="G52" s="821"/>
    </row>
    <row r="53" spans="2:9">
      <c r="B53" s="825"/>
      <c r="C53" s="821"/>
      <c r="D53" s="821"/>
      <c r="E53" s="821"/>
      <c r="F53" s="821"/>
      <c r="G53" s="821"/>
    </row>
    <row r="54" spans="2:9">
      <c r="B54" s="825"/>
      <c r="C54" s="821"/>
      <c r="D54" s="821"/>
      <c r="E54" s="821"/>
      <c r="F54" s="821"/>
      <c r="G54" s="821"/>
    </row>
    <row r="55" spans="2:9">
      <c r="B55" s="825"/>
      <c r="C55" s="821"/>
      <c r="D55" s="821"/>
      <c r="E55" s="821"/>
      <c r="F55" s="821"/>
      <c r="G55" s="821"/>
    </row>
    <row r="56" spans="2:9">
      <c r="B56" s="825"/>
      <c r="C56" s="821"/>
      <c r="D56" s="821"/>
      <c r="E56" s="821"/>
      <c r="F56" s="821"/>
      <c r="G56" s="821"/>
    </row>
    <row r="57" spans="2:9">
      <c r="B57" s="825"/>
      <c r="C57" s="821"/>
      <c r="D57" s="821"/>
      <c r="E57" s="821"/>
      <c r="F57" s="821"/>
      <c r="G57" s="821"/>
    </row>
    <row r="58" spans="2:9">
      <c r="B58" s="825"/>
      <c r="C58" s="821"/>
      <c r="D58" s="821"/>
      <c r="E58" s="821"/>
      <c r="F58" s="821"/>
      <c r="G58" s="821"/>
    </row>
    <row r="59" spans="2:9">
      <c r="B59" s="825"/>
      <c r="C59" s="821"/>
      <c r="D59" s="821"/>
      <c r="E59" s="821"/>
      <c r="F59" s="821"/>
      <c r="G59" s="821"/>
    </row>
    <row r="60" spans="2:9">
      <c r="B60" s="825"/>
      <c r="C60" s="821"/>
      <c r="D60" s="821"/>
      <c r="E60" s="821"/>
      <c r="F60" s="821"/>
      <c r="G60" s="821"/>
    </row>
    <row r="61" spans="2:9">
      <c r="B61" s="825"/>
      <c r="C61" s="821"/>
      <c r="D61" s="821"/>
      <c r="E61" s="821"/>
      <c r="F61" s="821"/>
      <c r="G61" s="821"/>
    </row>
    <row r="62" spans="2:9">
      <c r="B62" s="825"/>
      <c r="C62" s="821"/>
      <c r="D62" s="821"/>
      <c r="E62" s="821"/>
      <c r="F62" s="821"/>
      <c r="G62" s="821"/>
    </row>
    <row r="63" spans="2:9">
      <c r="B63" s="825"/>
      <c r="C63" s="821"/>
      <c r="D63" s="821"/>
      <c r="E63" s="821"/>
      <c r="F63" s="821"/>
      <c r="G63" s="821"/>
    </row>
    <row r="64" spans="2:9">
      <c r="B64" s="825"/>
      <c r="C64" s="821"/>
      <c r="D64" s="821"/>
      <c r="E64" s="821"/>
      <c r="F64" s="821"/>
      <c r="G64" s="821"/>
    </row>
    <row r="65" spans="2:11">
      <c r="B65" s="825"/>
      <c r="C65" s="821"/>
      <c r="D65" s="821"/>
      <c r="E65" s="821"/>
      <c r="F65" s="821"/>
      <c r="G65" s="821"/>
    </row>
    <row r="66" spans="2:11">
      <c r="B66" s="825"/>
      <c r="C66" s="821"/>
      <c r="D66" s="821"/>
      <c r="E66" s="821"/>
      <c r="F66" s="821"/>
      <c r="G66" s="821"/>
    </row>
    <row r="67" spans="2:11">
      <c r="B67" s="825"/>
      <c r="C67" s="821"/>
      <c r="D67" s="821"/>
      <c r="E67" s="821"/>
      <c r="F67" s="821"/>
      <c r="G67" s="821"/>
      <c r="K67" s="821"/>
    </row>
    <row r="68" spans="2:11">
      <c r="B68" s="825"/>
      <c r="C68" s="821"/>
      <c r="D68" s="821"/>
      <c r="E68" s="821"/>
      <c r="F68" s="821"/>
      <c r="G68" s="821"/>
    </row>
    <row r="69" spans="2:11">
      <c r="B69" s="825"/>
      <c r="C69" s="821"/>
      <c r="D69" s="821"/>
      <c r="E69" s="821"/>
      <c r="F69" s="821"/>
      <c r="G69" s="821"/>
    </row>
    <row r="70" spans="2:11">
      <c r="B70" s="825"/>
      <c r="C70" s="821"/>
      <c r="D70" s="821"/>
      <c r="E70" s="821"/>
      <c r="F70" s="821"/>
      <c r="G70" s="821"/>
    </row>
    <row r="71" spans="2:11">
      <c r="B71" s="825"/>
      <c r="C71" s="821"/>
      <c r="D71" s="821"/>
      <c r="E71" s="821"/>
      <c r="F71" s="821"/>
      <c r="G71" s="821"/>
    </row>
    <row r="72" spans="2:11">
      <c r="B72" s="825"/>
      <c r="C72" s="821"/>
      <c r="D72" s="821"/>
      <c r="E72" s="821"/>
      <c r="F72" s="821"/>
      <c r="G72" s="821"/>
    </row>
    <row r="73" spans="2:11">
      <c r="B73" s="825"/>
      <c r="C73" s="821"/>
      <c r="D73" s="821"/>
      <c r="E73" s="821"/>
      <c r="F73" s="821"/>
      <c r="G73" s="821"/>
    </row>
    <row r="74" spans="2:11">
      <c r="B74" s="825"/>
      <c r="C74" s="821"/>
      <c r="D74" s="821"/>
      <c r="E74" s="821"/>
      <c r="F74" s="821"/>
      <c r="G74" s="821"/>
    </row>
    <row r="75" spans="2:11">
      <c r="B75" s="825"/>
      <c r="C75" s="821"/>
      <c r="D75" s="821"/>
      <c r="E75" s="821"/>
      <c r="F75" s="821"/>
      <c r="G75" s="821"/>
    </row>
    <row r="76" spans="2:11">
      <c r="B76" s="825"/>
      <c r="C76" s="821"/>
      <c r="D76" s="821"/>
      <c r="E76" s="821"/>
      <c r="F76" s="821"/>
      <c r="G76" s="821"/>
    </row>
    <row r="77" spans="2:11">
      <c r="B77" s="825"/>
      <c r="C77" s="821"/>
      <c r="D77" s="821"/>
      <c r="E77" s="821"/>
      <c r="F77" s="821"/>
      <c r="G77" s="821"/>
    </row>
    <row r="78" spans="2:11">
      <c r="B78" s="825"/>
      <c r="C78" s="821"/>
      <c r="D78" s="821"/>
      <c r="E78" s="821"/>
      <c r="F78" s="821"/>
      <c r="G78" s="821"/>
    </row>
    <row r="79" spans="2:11">
      <c r="B79" s="825"/>
      <c r="C79" s="821"/>
      <c r="D79" s="821"/>
      <c r="E79" s="821"/>
      <c r="F79" s="821"/>
      <c r="G79" s="821"/>
    </row>
    <row r="80" spans="2:11">
      <c r="B80" s="825"/>
      <c r="C80" s="821"/>
      <c r="D80" s="821"/>
      <c r="E80" s="821"/>
      <c r="F80" s="821"/>
      <c r="G80" s="821"/>
    </row>
    <row r="81" spans="2:7">
      <c r="B81" s="825"/>
      <c r="C81" s="821"/>
      <c r="D81" s="821"/>
      <c r="E81" s="821"/>
      <c r="F81" s="821"/>
      <c r="G81" s="821"/>
    </row>
    <row r="82" spans="2:7">
      <c r="B82" s="825"/>
      <c r="C82" s="821"/>
      <c r="D82" s="821"/>
      <c r="E82" s="821"/>
      <c r="F82" s="821"/>
      <c r="G82" s="821"/>
    </row>
    <row r="83" spans="2:7">
      <c r="B83" s="825"/>
      <c r="C83" s="821"/>
      <c r="D83" s="821"/>
      <c r="E83" s="821"/>
      <c r="F83" s="821"/>
      <c r="G83" s="821"/>
    </row>
    <row r="84" spans="2:7">
      <c r="B84" s="825"/>
      <c r="C84" s="821"/>
      <c r="D84" s="821"/>
      <c r="E84" s="821"/>
      <c r="F84" s="821"/>
      <c r="G84" s="821"/>
    </row>
    <row r="85" spans="2:7">
      <c r="B85" s="825"/>
      <c r="C85" s="821"/>
      <c r="D85" s="821"/>
      <c r="E85" s="821"/>
      <c r="F85" s="821"/>
      <c r="G85" s="821"/>
    </row>
    <row r="86" spans="2:7">
      <c r="B86" s="825"/>
      <c r="C86" s="821"/>
      <c r="D86" s="821"/>
      <c r="E86" s="821"/>
      <c r="F86" s="821"/>
      <c r="G86" s="821"/>
    </row>
    <row r="87" spans="2:7">
      <c r="B87" s="825"/>
      <c r="C87" s="821"/>
      <c r="D87" s="821"/>
      <c r="E87" s="821"/>
      <c r="F87" s="821"/>
      <c r="G87" s="821"/>
    </row>
    <row r="88" spans="2:7">
      <c r="B88" s="825"/>
      <c r="C88" s="821"/>
      <c r="D88" s="821"/>
      <c r="E88" s="821"/>
      <c r="F88" s="821"/>
      <c r="G88" s="821"/>
    </row>
    <row r="89" spans="2:7">
      <c r="B89" s="825"/>
      <c r="C89" s="821"/>
      <c r="D89" s="821"/>
      <c r="E89" s="821"/>
      <c r="F89" s="821"/>
      <c r="G89" s="821"/>
    </row>
    <row r="90" spans="2:7">
      <c r="B90" s="825"/>
      <c r="C90" s="821"/>
      <c r="D90" s="821"/>
      <c r="E90" s="821"/>
      <c r="F90" s="821"/>
      <c r="G90" s="821"/>
    </row>
    <row r="91" spans="2:7">
      <c r="B91" s="825"/>
      <c r="C91" s="821"/>
      <c r="D91" s="821"/>
      <c r="E91" s="821"/>
      <c r="F91" s="821"/>
      <c r="G91" s="821"/>
    </row>
    <row r="92" spans="2:7">
      <c r="B92" s="825"/>
      <c r="C92" s="821"/>
      <c r="D92" s="821"/>
      <c r="E92" s="821"/>
      <c r="F92" s="821"/>
      <c r="G92" s="821"/>
    </row>
    <row r="93" spans="2:7">
      <c r="B93" s="825"/>
      <c r="C93" s="821"/>
      <c r="D93" s="821"/>
      <c r="E93" s="821"/>
      <c r="F93" s="821"/>
      <c r="G93" s="821"/>
    </row>
    <row r="94" spans="2:7">
      <c r="B94" s="825"/>
      <c r="C94" s="821"/>
      <c r="D94" s="821"/>
      <c r="E94" s="821"/>
      <c r="F94" s="821"/>
      <c r="G94" s="821"/>
    </row>
    <row r="95" spans="2:7">
      <c r="B95" s="825"/>
      <c r="C95" s="821"/>
      <c r="D95" s="821"/>
      <c r="E95" s="821"/>
      <c r="F95" s="821"/>
      <c r="G95" s="821"/>
    </row>
    <row r="96" spans="2:7">
      <c r="B96" s="825"/>
      <c r="C96" s="821"/>
      <c r="D96" s="821"/>
      <c r="E96" s="821"/>
      <c r="F96" s="821"/>
      <c r="G96" s="821"/>
    </row>
    <row r="97" spans="2:7">
      <c r="B97" s="825"/>
      <c r="C97" s="821"/>
      <c r="D97" s="821"/>
      <c r="E97" s="821"/>
      <c r="F97" s="821"/>
      <c r="G97" s="821"/>
    </row>
    <row r="98" spans="2:7">
      <c r="B98" s="825"/>
      <c r="C98" s="821"/>
      <c r="D98" s="821"/>
      <c r="E98" s="821"/>
      <c r="F98" s="821"/>
      <c r="G98" s="821"/>
    </row>
    <row r="99" spans="2:7">
      <c r="B99" s="825"/>
      <c r="C99" s="821"/>
      <c r="D99" s="821"/>
      <c r="E99" s="821"/>
      <c r="F99" s="821"/>
      <c r="G99" s="821"/>
    </row>
    <row r="100" spans="2:7">
      <c r="B100" s="825"/>
      <c r="C100" s="821"/>
      <c r="D100" s="821"/>
      <c r="E100" s="821"/>
      <c r="F100" s="821"/>
      <c r="G100" s="821"/>
    </row>
    <row r="101" spans="2:7">
      <c r="B101" s="825"/>
      <c r="C101" s="821"/>
      <c r="D101" s="821"/>
      <c r="E101" s="821"/>
      <c r="F101" s="821"/>
      <c r="G101" s="821"/>
    </row>
    <row r="102" spans="2:7">
      <c r="B102" s="825"/>
      <c r="C102" s="821"/>
      <c r="D102" s="821"/>
      <c r="E102" s="821"/>
      <c r="F102" s="821"/>
      <c r="G102" s="821"/>
    </row>
    <row r="103" spans="2:7">
      <c r="B103" s="825"/>
      <c r="C103" s="821"/>
      <c r="D103" s="821"/>
      <c r="E103" s="821"/>
      <c r="F103" s="821"/>
      <c r="G103" s="821"/>
    </row>
    <row r="104" spans="2:7">
      <c r="B104" s="825"/>
      <c r="C104" s="821"/>
      <c r="D104" s="821"/>
      <c r="E104" s="821"/>
      <c r="F104" s="821"/>
      <c r="G104" s="821"/>
    </row>
    <row r="105" spans="2:7">
      <c r="B105" s="825"/>
      <c r="C105" s="821"/>
      <c r="D105" s="821"/>
      <c r="E105" s="821"/>
      <c r="F105" s="821"/>
      <c r="G105" s="821"/>
    </row>
    <row r="106" spans="2:7">
      <c r="B106" s="825"/>
      <c r="C106" s="821"/>
      <c r="D106" s="821"/>
      <c r="E106" s="821"/>
      <c r="F106" s="821"/>
      <c r="G106" s="821"/>
    </row>
    <row r="107" spans="2:7">
      <c r="B107" s="825"/>
      <c r="C107" s="821"/>
      <c r="D107" s="821"/>
      <c r="E107" s="821"/>
      <c r="F107" s="821"/>
      <c r="G107" s="821"/>
    </row>
    <row r="108" spans="2:7">
      <c r="B108" s="825"/>
      <c r="C108" s="821"/>
      <c r="D108" s="821"/>
      <c r="E108" s="821"/>
      <c r="F108" s="821"/>
      <c r="G108" s="821"/>
    </row>
    <row r="109" spans="2:7">
      <c r="B109" s="825"/>
      <c r="C109" s="821"/>
      <c r="D109" s="821"/>
      <c r="E109" s="821"/>
      <c r="F109" s="821"/>
      <c r="G109" s="821"/>
    </row>
    <row r="110" spans="2:7">
      <c r="B110" s="825"/>
      <c r="C110" s="821"/>
      <c r="D110" s="821"/>
      <c r="E110" s="821"/>
      <c r="F110" s="821"/>
      <c r="G110" s="821"/>
    </row>
    <row r="111" spans="2:7">
      <c r="B111" s="825"/>
      <c r="C111" s="821"/>
      <c r="D111" s="821"/>
      <c r="E111" s="821"/>
      <c r="F111" s="821"/>
      <c r="G111" s="821"/>
    </row>
    <row r="112" spans="2:7">
      <c r="B112" s="825"/>
      <c r="C112" s="821"/>
      <c r="D112" s="821"/>
      <c r="E112" s="821"/>
      <c r="F112" s="821"/>
      <c r="G112" s="821"/>
    </row>
    <row r="113" spans="2:7">
      <c r="B113" s="825"/>
      <c r="C113" s="821"/>
      <c r="D113" s="821"/>
      <c r="E113" s="821"/>
      <c r="F113" s="821"/>
      <c r="G113" s="821"/>
    </row>
    <row r="114" spans="2:7">
      <c r="B114" s="825"/>
      <c r="C114" s="821"/>
      <c r="D114" s="821"/>
      <c r="E114" s="821"/>
      <c r="F114" s="821"/>
      <c r="G114" s="821"/>
    </row>
    <row r="115" spans="2:7">
      <c r="B115" s="825"/>
      <c r="C115" s="821"/>
      <c r="D115" s="821"/>
      <c r="E115" s="821"/>
      <c r="F115" s="821"/>
      <c r="G115" s="821"/>
    </row>
    <row r="116" spans="2:7">
      <c r="B116" s="825"/>
      <c r="C116" s="821"/>
      <c r="D116" s="821"/>
      <c r="E116" s="821"/>
      <c r="F116" s="821"/>
      <c r="G116" s="821"/>
    </row>
    <row r="117" spans="2:7">
      <c r="B117" s="825"/>
      <c r="C117" s="821"/>
      <c r="D117" s="821"/>
      <c r="E117" s="821"/>
      <c r="F117" s="821"/>
      <c r="G117" s="821"/>
    </row>
    <row r="118" spans="2:7">
      <c r="B118" s="825"/>
      <c r="C118" s="821"/>
      <c r="D118" s="821"/>
      <c r="E118" s="821"/>
      <c r="F118" s="821"/>
      <c r="G118" s="821"/>
    </row>
    <row r="119" spans="2:7">
      <c r="B119" s="825"/>
      <c r="C119" s="821"/>
      <c r="D119" s="821"/>
      <c r="E119" s="821"/>
      <c r="F119" s="821"/>
      <c r="G119" s="821"/>
    </row>
    <row r="120" spans="2:7">
      <c r="B120" s="825"/>
      <c r="C120" s="821"/>
      <c r="D120" s="821"/>
      <c r="E120" s="821"/>
      <c r="F120" s="821"/>
      <c r="G120" s="821"/>
    </row>
    <row r="121" spans="2:7">
      <c r="B121" s="825"/>
      <c r="C121" s="821"/>
      <c r="D121" s="821"/>
      <c r="E121" s="821"/>
      <c r="F121" s="821"/>
      <c r="G121" s="821"/>
    </row>
    <row r="122" spans="2:7">
      <c r="B122" s="825"/>
      <c r="C122" s="821"/>
      <c r="D122" s="821"/>
      <c r="E122" s="821"/>
      <c r="F122" s="821"/>
      <c r="G122" s="821"/>
    </row>
    <row r="123" spans="2:7">
      <c r="B123" s="825"/>
      <c r="C123" s="821"/>
      <c r="D123" s="821"/>
      <c r="E123" s="821"/>
      <c r="F123" s="821"/>
      <c r="G123" s="821"/>
    </row>
    <row r="124" spans="2:7">
      <c r="B124" s="825"/>
      <c r="C124" s="821"/>
      <c r="D124" s="821"/>
      <c r="E124" s="821"/>
      <c r="F124" s="821"/>
      <c r="G124" s="821"/>
    </row>
    <row r="125" spans="2:7">
      <c r="B125" s="825"/>
      <c r="C125" s="821"/>
      <c r="D125" s="821"/>
      <c r="E125" s="821"/>
      <c r="F125" s="821"/>
      <c r="G125" s="821"/>
    </row>
    <row r="126" spans="2:7">
      <c r="B126" s="825"/>
      <c r="C126" s="821"/>
      <c r="D126" s="821"/>
      <c r="E126" s="821"/>
      <c r="F126" s="821"/>
      <c r="G126" s="821"/>
    </row>
    <row r="127" spans="2:7">
      <c r="B127" s="825"/>
      <c r="C127" s="821"/>
      <c r="D127" s="821"/>
      <c r="E127" s="821"/>
      <c r="F127" s="821"/>
      <c r="G127" s="821"/>
    </row>
    <row r="128" spans="2:7">
      <c r="B128" s="825"/>
      <c r="C128" s="821"/>
      <c r="D128" s="821"/>
      <c r="E128" s="821"/>
      <c r="F128" s="821"/>
      <c r="G128" s="821"/>
    </row>
    <row r="129" spans="2:7">
      <c r="B129" s="825"/>
      <c r="C129" s="821"/>
      <c r="D129" s="821"/>
      <c r="E129" s="821"/>
      <c r="F129" s="821"/>
      <c r="G129" s="821"/>
    </row>
    <row r="130" spans="2:7">
      <c r="B130" s="825"/>
      <c r="C130" s="821"/>
      <c r="D130" s="821"/>
      <c r="E130" s="821"/>
      <c r="F130" s="821"/>
      <c r="G130" s="821"/>
    </row>
    <row r="131" spans="2:7">
      <c r="B131" s="825"/>
      <c r="C131" s="821"/>
      <c r="D131" s="821"/>
      <c r="E131" s="821"/>
      <c r="F131" s="821"/>
      <c r="G131" s="821"/>
    </row>
    <row r="132" spans="2:7">
      <c r="B132" s="825"/>
      <c r="C132" s="821"/>
      <c r="D132" s="821"/>
      <c r="E132" s="821"/>
      <c r="F132" s="821"/>
      <c r="G132" s="821"/>
    </row>
    <row r="133" spans="2:7">
      <c r="B133" s="825"/>
      <c r="C133" s="821"/>
      <c r="D133" s="821"/>
      <c r="E133" s="821"/>
      <c r="F133" s="821"/>
      <c r="G133" s="821"/>
    </row>
    <row r="134" spans="2:7">
      <c r="B134" s="825"/>
      <c r="C134" s="821"/>
      <c r="D134" s="821"/>
      <c r="E134" s="821"/>
      <c r="F134" s="821"/>
      <c r="G134" s="821"/>
    </row>
    <row r="135" spans="2:7">
      <c r="B135" s="825"/>
      <c r="C135" s="821"/>
      <c r="D135" s="821"/>
      <c r="E135" s="821"/>
      <c r="F135" s="821"/>
      <c r="G135" s="821"/>
    </row>
    <row r="136" spans="2:7">
      <c r="B136" s="825"/>
      <c r="C136" s="821"/>
      <c r="D136" s="821"/>
      <c r="E136" s="821"/>
      <c r="F136" s="821"/>
      <c r="G136" s="821"/>
    </row>
    <row r="137" spans="2:7">
      <c r="B137" s="825"/>
      <c r="C137" s="821"/>
      <c r="D137" s="821"/>
      <c r="E137" s="821"/>
      <c r="F137" s="821"/>
      <c r="G137" s="821"/>
    </row>
    <row r="138" spans="2:7">
      <c r="B138" s="825"/>
      <c r="C138" s="821"/>
      <c r="D138" s="821"/>
      <c r="E138" s="821"/>
      <c r="F138" s="821"/>
      <c r="G138" s="821"/>
    </row>
    <row r="139" spans="2:7">
      <c r="B139" s="825"/>
      <c r="C139" s="821"/>
      <c r="D139" s="821"/>
      <c r="E139" s="821"/>
      <c r="F139" s="821"/>
      <c r="G139" s="821"/>
    </row>
    <row r="140" spans="2:7">
      <c r="B140" s="825"/>
      <c r="C140" s="821"/>
      <c r="D140" s="821"/>
      <c r="E140" s="821"/>
      <c r="F140" s="821"/>
      <c r="G140" s="821"/>
    </row>
    <row r="141" spans="2:7">
      <c r="B141" s="825"/>
      <c r="C141" s="821"/>
      <c r="D141" s="821"/>
      <c r="E141" s="821"/>
      <c r="F141" s="821"/>
      <c r="G141" s="821"/>
    </row>
    <row r="142" spans="2:7">
      <c r="B142" s="825"/>
      <c r="C142" s="821"/>
      <c r="D142" s="821"/>
      <c r="E142" s="821"/>
      <c r="F142" s="821"/>
      <c r="G142" s="821"/>
    </row>
    <row r="143" spans="2:7">
      <c r="B143" s="825"/>
      <c r="C143" s="821"/>
      <c r="D143" s="821"/>
      <c r="E143" s="821"/>
      <c r="F143" s="821"/>
      <c r="G143" s="821"/>
    </row>
    <row r="144" spans="2:7">
      <c r="B144" s="825"/>
      <c r="C144" s="821"/>
      <c r="D144" s="821"/>
      <c r="E144" s="821"/>
      <c r="F144" s="821"/>
      <c r="G144" s="821"/>
    </row>
    <row r="145" spans="2:9">
      <c r="B145" s="825"/>
      <c r="C145" s="821"/>
      <c r="D145" s="821"/>
      <c r="E145" s="821"/>
      <c r="F145" s="821"/>
      <c r="G145" s="821"/>
    </row>
    <row r="146" spans="2:9">
      <c r="B146" s="825"/>
      <c r="C146" s="821"/>
      <c r="D146" s="821"/>
      <c r="E146" s="821"/>
      <c r="F146" s="821"/>
      <c r="G146" s="821"/>
    </row>
    <row r="147" spans="2:9">
      <c r="B147" s="825"/>
      <c r="C147" s="821"/>
      <c r="D147" s="821"/>
      <c r="E147" s="821"/>
      <c r="F147" s="821"/>
      <c r="G147" s="821"/>
    </row>
    <row r="148" spans="2:9">
      <c r="B148" s="825"/>
      <c r="C148" s="821"/>
      <c r="D148" s="821"/>
      <c r="E148" s="821"/>
      <c r="F148" s="821"/>
      <c r="G148" s="821"/>
    </row>
    <row r="149" spans="2:9">
      <c r="B149" s="825"/>
      <c r="C149" s="821"/>
      <c r="D149" s="821"/>
      <c r="E149" s="821"/>
      <c r="F149" s="821"/>
      <c r="G149" s="821"/>
    </row>
    <row r="150" spans="2:9">
      <c r="B150" s="825"/>
      <c r="C150" s="821"/>
      <c r="D150" s="821"/>
      <c r="E150" s="821"/>
      <c r="F150" s="821"/>
      <c r="G150" s="821"/>
    </row>
    <row r="151" spans="2:9">
      <c r="B151" s="825"/>
      <c r="C151" s="821"/>
      <c r="D151" s="821"/>
      <c r="E151" s="821"/>
      <c r="F151" s="821"/>
      <c r="G151" s="821"/>
    </row>
    <row r="152" spans="2:9">
      <c r="B152" s="825"/>
      <c r="C152" s="821"/>
      <c r="D152" s="821"/>
      <c r="E152" s="821"/>
      <c r="F152" s="821"/>
      <c r="G152" s="821"/>
    </row>
    <row r="153" spans="2:9">
      <c r="B153" s="825"/>
      <c r="C153" s="821"/>
      <c r="D153" s="821"/>
      <c r="E153" s="821"/>
      <c r="F153" s="821"/>
      <c r="G153" s="821"/>
      <c r="H153" s="827"/>
      <c r="I153" s="827"/>
    </row>
    <row r="154" spans="2:9">
      <c r="B154" s="825"/>
      <c r="C154" s="821"/>
      <c r="D154" s="821"/>
      <c r="E154" s="821"/>
      <c r="F154" s="821"/>
      <c r="G154" s="821"/>
    </row>
    <row r="155" spans="2:9">
      <c r="B155" s="825"/>
      <c r="C155" s="821"/>
      <c r="D155" s="821"/>
      <c r="E155" s="821"/>
      <c r="F155" s="821"/>
      <c r="G155" s="821"/>
    </row>
    <row r="156" spans="2:9">
      <c r="B156" s="825"/>
      <c r="C156" s="821"/>
      <c r="D156" s="821"/>
      <c r="E156" s="821"/>
      <c r="F156" s="821"/>
      <c r="G156" s="821"/>
    </row>
    <row r="157" spans="2:9">
      <c r="B157" s="825"/>
      <c r="C157" s="821"/>
      <c r="D157" s="821"/>
      <c r="E157" s="821"/>
      <c r="F157" s="821"/>
      <c r="G157" s="821"/>
    </row>
    <row r="158" spans="2:9">
      <c r="B158" s="825"/>
      <c r="C158" s="821"/>
      <c r="D158" s="821"/>
      <c r="E158" s="821"/>
      <c r="F158" s="821"/>
      <c r="G158" s="821"/>
    </row>
    <row r="159" spans="2:9">
      <c r="B159" s="825"/>
      <c r="C159" s="821"/>
      <c r="D159" s="821"/>
      <c r="E159" s="821"/>
      <c r="F159" s="821"/>
      <c r="G159" s="821"/>
    </row>
    <row r="160" spans="2:9">
      <c r="B160" s="825"/>
      <c r="C160" s="821"/>
      <c r="D160" s="821"/>
      <c r="E160" s="821"/>
      <c r="F160" s="821"/>
      <c r="G160" s="821"/>
    </row>
    <row r="161" spans="2:7">
      <c r="B161" s="825"/>
      <c r="C161" s="821"/>
      <c r="D161" s="821"/>
      <c r="E161" s="821"/>
      <c r="F161" s="821"/>
      <c r="G161" s="821"/>
    </row>
    <row r="162" spans="2:7">
      <c r="B162" s="825"/>
      <c r="C162" s="821"/>
      <c r="D162" s="821"/>
      <c r="E162" s="821"/>
      <c r="F162" s="821"/>
      <c r="G162" s="821"/>
    </row>
    <row r="163" spans="2:7">
      <c r="B163" s="825"/>
      <c r="C163" s="821"/>
      <c r="D163" s="821"/>
      <c r="E163" s="821"/>
      <c r="F163" s="821"/>
      <c r="G163" s="821"/>
    </row>
    <row r="164" spans="2:7">
      <c r="B164" s="825"/>
      <c r="C164" s="821"/>
      <c r="D164" s="821"/>
      <c r="E164" s="821"/>
      <c r="F164" s="821"/>
      <c r="G164" s="821"/>
    </row>
    <row r="165" spans="2:7">
      <c r="B165" s="825"/>
      <c r="C165" s="821"/>
      <c r="D165" s="821"/>
      <c r="E165" s="821"/>
      <c r="F165" s="821"/>
      <c r="G165" s="821"/>
    </row>
    <row r="166" spans="2:7">
      <c r="B166" s="825"/>
      <c r="C166" s="821"/>
      <c r="D166" s="821"/>
      <c r="E166" s="821"/>
      <c r="F166" s="821"/>
      <c r="G166" s="821"/>
    </row>
    <row r="167" spans="2:7">
      <c r="B167" s="825"/>
      <c r="C167" s="821"/>
      <c r="D167" s="821"/>
      <c r="E167" s="821"/>
      <c r="F167" s="821"/>
      <c r="G167" s="821"/>
    </row>
    <row r="168" spans="2:7">
      <c r="B168" s="825"/>
      <c r="C168" s="821"/>
      <c r="D168" s="821"/>
      <c r="E168" s="821"/>
      <c r="F168" s="821"/>
      <c r="G168" s="821"/>
    </row>
    <row r="169" spans="2:7">
      <c r="B169" s="825"/>
      <c r="C169" s="821"/>
      <c r="D169" s="821"/>
      <c r="E169" s="821"/>
      <c r="F169" s="821"/>
      <c r="G169" s="821"/>
    </row>
    <row r="170" spans="2:7">
      <c r="B170" s="825"/>
      <c r="C170" s="821"/>
      <c r="D170" s="821"/>
      <c r="E170" s="821"/>
      <c r="F170" s="821"/>
      <c r="G170" s="821"/>
    </row>
    <row r="171" spans="2:7">
      <c r="B171" s="825"/>
      <c r="C171" s="821"/>
      <c r="D171" s="821"/>
      <c r="E171" s="821"/>
      <c r="F171" s="821"/>
      <c r="G171" s="821"/>
    </row>
    <row r="172" spans="2:7">
      <c r="B172" s="825"/>
      <c r="C172" s="821"/>
      <c r="D172" s="821"/>
      <c r="E172" s="821"/>
      <c r="F172" s="821"/>
      <c r="G172" s="821"/>
    </row>
    <row r="173" spans="2:7">
      <c r="B173" s="825"/>
      <c r="C173" s="821"/>
      <c r="D173" s="821"/>
      <c r="E173" s="821"/>
      <c r="F173" s="821"/>
      <c r="G173" s="821"/>
    </row>
    <row r="174" spans="2:7">
      <c r="B174" s="825"/>
      <c r="C174" s="821"/>
      <c r="D174" s="821"/>
      <c r="E174" s="821"/>
      <c r="F174" s="821"/>
      <c r="G174" s="821"/>
    </row>
    <row r="175" spans="2:7">
      <c r="B175" s="825"/>
      <c r="C175" s="821"/>
      <c r="D175" s="821"/>
      <c r="E175" s="821"/>
      <c r="F175" s="821"/>
      <c r="G175" s="821"/>
    </row>
    <row r="176" spans="2:7">
      <c r="B176" s="825"/>
      <c r="C176" s="821"/>
      <c r="D176" s="821"/>
      <c r="E176" s="821"/>
      <c r="F176" s="821"/>
      <c r="G176" s="821"/>
    </row>
    <row r="177" spans="2:7">
      <c r="B177" s="825"/>
      <c r="C177" s="821"/>
      <c r="D177" s="821"/>
      <c r="E177" s="821"/>
      <c r="F177" s="821"/>
      <c r="G177" s="821"/>
    </row>
    <row r="178" spans="2:7">
      <c r="B178" s="825"/>
      <c r="C178" s="821"/>
      <c r="D178" s="821"/>
      <c r="E178" s="821"/>
      <c r="F178" s="821"/>
      <c r="G178" s="821"/>
    </row>
    <row r="179" spans="2:7">
      <c r="B179" s="825"/>
      <c r="C179" s="821"/>
      <c r="D179" s="821"/>
      <c r="E179" s="821"/>
      <c r="F179" s="821"/>
      <c r="G179" s="821"/>
    </row>
    <row r="180" spans="2:7">
      <c r="B180" s="825"/>
      <c r="C180" s="821"/>
      <c r="D180" s="821"/>
      <c r="E180" s="821"/>
      <c r="F180" s="821"/>
      <c r="G180" s="821"/>
    </row>
    <row r="181" spans="2:7">
      <c r="B181" s="825"/>
      <c r="C181" s="821"/>
      <c r="D181" s="821"/>
      <c r="E181" s="821"/>
      <c r="F181" s="821"/>
      <c r="G181" s="821"/>
    </row>
    <row r="182" spans="2:7">
      <c r="B182" s="825"/>
      <c r="C182" s="821"/>
      <c r="D182" s="821"/>
      <c r="E182" s="821"/>
      <c r="F182" s="821"/>
      <c r="G182" s="821"/>
    </row>
    <row r="183" spans="2:7">
      <c r="B183" s="825"/>
      <c r="C183" s="821"/>
      <c r="D183" s="821"/>
      <c r="E183" s="821"/>
      <c r="F183" s="821"/>
      <c r="G183" s="821"/>
    </row>
    <row r="184" spans="2:7">
      <c r="B184" s="825"/>
      <c r="C184" s="821"/>
      <c r="D184" s="821"/>
      <c r="E184" s="821"/>
      <c r="F184" s="821"/>
      <c r="G184" s="821"/>
    </row>
    <row r="185" spans="2:7">
      <c r="B185" s="825"/>
      <c r="C185" s="821"/>
      <c r="D185" s="821"/>
      <c r="E185" s="821"/>
      <c r="F185" s="821"/>
      <c r="G185" s="821"/>
    </row>
    <row r="186" spans="2:7">
      <c r="B186" s="825"/>
      <c r="C186" s="821"/>
      <c r="D186" s="821"/>
      <c r="E186" s="821"/>
      <c r="F186" s="821"/>
      <c r="G186" s="821"/>
    </row>
    <row r="187" spans="2:7">
      <c r="B187" s="825"/>
      <c r="C187" s="821"/>
      <c r="D187" s="821"/>
      <c r="E187" s="821"/>
      <c r="F187" s="821"/>
      <c r="G187" s="821"/>
    </row>
    <row r="188" spans="2:7">
      <c r="B188" s="825"/>
      <c r="C188" s="821"/>
      <c r="D188" s="821"/>
      <c r="E188" s="821"/>
      <c r="F188" s="821"/>
      <c r="G188" s="821"/>
    </row>
    <row r="189" spans="2:7">
      <c r="B189" s="825"/>
      <c r="C189" s="821"/>
      <c r="D189" s="821"/>
      <c r="E189" s="821"/>
      <c r="F189" s="821"/>
      <c r="G189" s="821"/>
    </row>
    <row r="190" spans="2:7">
      <c r="B190" s="825"/>
      <c r="C190" s="821"/>
      <c r="D190" s="821"/>
      <c r="E190" s="821"/>
      <c r="F190" s="821"/>
      <c r="G190" s="821"/>
    </row>
    <row r="191" spans="2:7">
      <c r="B191" s="825"/>
      <c r="C191" s="821"/>
      <c r="D191" s="821"/>
      <c r="E191" s="821"/>
      <c r="F191" s="821"/>
      <c r="G191" s="821"/>
    </row>
    <row r="192" spans="2:7">
      <c r="B192" s="825"/>
      <c r="C192" s="821"/>
      <c r="D192" s="821"/>
      <c r="E192" s="821"/>
      <c r="F192" s="821"/>
      <c r="G192" s="821"/>
    </row>
    <row r="193" spans="2:7">
      <c r="B193" s="825"/>
      <c r="C193" s="821"/>
      <c r="D193" s="821"/>
      <c r="E193" s="821"/>
      <c r="F193" s="821"/>
      <c r="G193" s="821"/>
    </row>
    <row r="194" spans="2:7">
      <c r="B194" s="825"/>
      <c r="C194" s="821"/>
      <c r="D194" s="821"/>
      <c r="E194" s="821"/>
      <c r="F194" s="821"/>
      <c r="G194" s="821"/>
    </row>
    <row r="195" spans="2:7">
      <c r="B195" s="825"/>
      <c r="C195" s="821"/>
      <c r="D195" s="821"/>
      <c r="E195" s="821"/>
      <c r="F195" s="821"/>
      <c r="G195" s="821"/>
    </row>
    <row r="196" spans="2:7">
      <c r="B196" s="825"/>
      <c r="C196" s="821"/>
      <c r="D196" s="821"/>
      <c r="E196" s="821"/>
      <c r="F196" s="821"/>
      <c r="G196" s="821"/>
    </row>
    <row r="197" spans="2:7">
      <c r="B197" s="825"/>
      <c r="C197" s="821"/>
      <c r="D197" s="821"/>
      <c r="E197" s="821"/>
      <c r="F197" s="821"/>
      <c r="G197" s="821"/>
    </row>
    <row r="198" spans="2:7">
      <c r="B198" s="825"/>
      <c r="C198" s="821"/>
      <c r="D198" s="821"/>
      <c r="E198" s="821"/>
      <c r="F198" s="821"/>
      <c r="G198" s="821"/>
    </row>
    <row r="199" spans="2:7">
      <c r="B199" s="825"/>
      <c r="C199" s="821"/>
      <c r="D199" s="821"/>
      <c r="E199" s="821"/>
      <c r="F199" s="821"/>
      <c r="G199" s="821"/>
    </row>
    <row r="200" spans="2:7">
      <c r="B200" s="825"/>
      <c r="C200" s="821"/>
      <c r="D200" s="821"/>
      <c r="E200" s="821"/>
      <c r="F200" s="821"/>
      <c r="G200" s="821"/>
    </row>
    <row r="201" spans="2:7">
      <c r="B201" s="825"/>
      <c r="C201" s="821"/>
      <c r="D201" s="821"/>
      <c r="E201" s="821"/>
      <c r="F201" s="821"/>
      <c r="G201" s="821"/>
    </row>
    <row r="202" spans="2:7">
      <c r="B202" s="825"/>
      <c r="C202" s="821"/>
      <c r="D202" s="821"/>
      <c r="E202" s="821"/>
      <c r="F202" s="821"/>
      <c r="G202" s="821"/>
    </row>
    <row r="203" spans="2:7">
      <c r="B203" s="825"/>
      <c r="C203" s="821"/>
      <c r="D203" s="821"/>
      <c r="E203" s="821"/>
      <c r="F203" s="821"/>
      <c r="G203" s="821"/>
    </row>
    <row r="204" spans="2:7">
      <c r="B204" s="825"/>
      <c r="C204" s="821"/>
      <c r="D204" s="821"/>
      <c r="E204" s="821"/>
      <c r="F204" s="821"/>
      <c r="G204" s="821"/>
    </row>
    <row r="205" spans="2:7">
      <c r="B205" s="825"/>
      <c r="C205" s="821"/>
      <c r="D205" s="821"/>
      <c r="E205" s="821"/>
      <c r="F205" s="821"/>
      <c r="G205" s="821"/>
    </row>
    <row r="206" spans="2:7">
      <c r="B206" s="825"/>
      <c r="C206" s="821"/>
      <c r="D206" s="821"/>
      <c r="E206" s="821"/>
      <c r="F206" s="821"/>
      <c r="G206" s="821"/>
    </row>
    <row r="207" spans="2:7">
      <c r="B207" s="825"/>
      <c r="C207" s="821"/>
      <c r="D207" s="821"/>
      <c r="E207" s="821"/>
      <c r="F207" s="821"/>
      <c r="G207" s="821"/>
    </row>
    <row r="208" spans="2:7">
      <c r="B208" s="825"/>
      <c r="C208" s="821"/>
      <c r="D208" s="821"/>
      <c r="E208" s="821"/>
      <c r="F208" s="821"/>
      <c r="G208" s="821"/>
    </row>
    <row r="209" spans="2:7">
      <c r="B209" s="825"/>
      <c r="C209" s="821"/>
      <c r="D209" s="821"/>
      <c r="E209" s="821"/>
      <c r="F209" s="821"/>
      <c r="G209" s="821"/>
    </row>
    <row r="210" spans="2:7">
      <c r="B210" s="825"/>
      <c r="C210" s="821"/>
      <c r="D210" s="821"/>
      <c r="E210" s="821"/>
      <c r="F210" s="821"/>
      <c r="G210" s="821"/>
    </row>
    <row r="211" spans="2:7">
      <c r="B211" s="825"/>
      <c r="C211" s="821"/>
      <c r="D211" s="821"/>
      <c r="E211" s="821"/>
      <c r="F211" s="821"/>
      <c r="G211" s="821"/>
    </row>
    <row r="212" spans="2:7">
      <c r="B212" s="825"/>
      <c r="C212" s="821"/>
      <c r="D212" s="821"/>
      <c r="E212" s="821"/>
      <c r="F212" s="821"/>
      <c r="G212" s="821"/>
    </row>
    <row r="213" spans="2:7">
      <c r="B213" s="825"/>
      <c r="C213" s="821"/>
      <c r="D213" s="821"/>
      <c r="E213" s="821"/>
      <c r="F213" s="821"/>
      <c r="G213" s="821"/>
    </row>
    <row r="214" spans="2:7">
      <c r="B214" s="825"/>
      <c r="C214" s="821"/>
      <c r="D214" s="821"/>
      <c r="E214" s="821"/>
      <c r="F214" s="821"/>
      <c r="G214" s="821"/>
    </row>
    <row r="215" spans="2:7">
      <c r="B215" s="825"/>
      <c r="C215" s="821"/>
      <c r="D215" s="821"/>
      <c r="E215" s="821"/>
      <c r="F215" s="821"/>
      <c r="G215" s="821"/>
    </row>
    <row r="216" spans="2:7">
      <c r="B216" s="825"/>
      <c r="C216" s="821"/>
      <c r="D216" s="821"/>
      <c r="E216" s="821"/>
      <c r="F216" s="821"/>
      <c r="G216" s="821"/>
    </row>
    <row r="217" spans="2:7">
      <c r="B217" s="825"/>
      <c r="C217" s="821"/>
      <c r="D217" s="821"/>
      <c r="E217" s="821"/>
      <c r="F217" s="821"/>
      <c r="G217" s="821"/>
    </row>
    <row r="218" spans="2:7">
      <c r="B218" s="825"/>
      <c r="C218" s="821"/>
      <c r="D218" s="821"/>
      <c r="E218" s="821"/>
      <c r="F218" s="821"/>
      <c r="G218" s="821"/>
    </row>
    <row r="219" spans="2:7">
      <c r="B219" s="825"/>
      <c r="C219" s="821"/>
      <c r="D219" s="821"/>
      <c r="E219" s="821"/>
      <c r="F219" s="821"/>
      <c r="G219" s="821"/>
    </row>
    <row r="220" spans="2:7">
      <c r="B220" s="825"/>
      <c r="C220" s="821"/>
      <c r="D220" s="821"/>
      <c r="E220" s="821"/>
      <c r="F220" s="821"/>
      <c r="G220" s="821"/>
    </row>
    <row r="221" spans="2:7">
      <c r="B221" s="825"/>
      <c r="C221" s="821"/>
      <c r="D221" s="821"/>
      <c r="E221" s="821"/>
      <c r="F221" s="821"/>
      <c r="G221" s="821"/>
    </row>
    <row r="222" spans="2:7">
      <c r="B222" s="825"/>
      <c r="C222" s="821"/>
      <c r="D222" s="821"/>
      <c r="E222" s="821"/>
      <c r="F222" s="821"/>
      <c r="G222" s="821"/>
    </row>
    <row r="223" spans="2:7">
      <c r="B223" s="825"/>
      <c r="C223" s="821"/>
      <c r="D223" s="821"/>
      <c r="E223" s="821"/>
      <c r="F223" s="821"/>
      <c r="G223" s="821"/>
    </row>
    <row r="224" spans="2:7">
      <c r="B224" s="825"/>
      <c r="C224" s="821"/>
      <c r="D224" s="821"/>
      <c r="E224" s="821"/>
      <c r="F224" s="821"/>
      <c r="G224" s="821"/>
    </row>
    <row r="225" spans="2:7">
      <c r="B225" s="825"/>
      <c r="C225" s="821"/>
      <c r="D225" s="821"/>
      <c r="E225" s="821"/>
      <c r="F225" s="821"/>
      <c r="G225" s="821"/>
    </row>
    <row r="226" spans="2:7">
      <c r="B226" s="825"/>
      <c r="C226" s="821"/>
      <c r="D226" s="821"/>
      <c r="E226" s="821"/>
      <c r="F226" s="821"/>
      <c r="G226" s="821"/>
    </row>
    <row r="227" spans="2:7">
      <c r="B227" s="825"/>
      <c r="C227" s="821"/>
      <c r="D227" s="821"/>
      <c r="E227" s="821"/>
      <c r="F227" s="821"/>
      <c r="G227" s="821"/>
    </row>
    <row r="228" spans="2:7">
      <c r="B228" s="825"/>
      <c r="C228" s="821"/>
      <c r="D228" s="821"/>
      <c r="E228" s="821"/>
      <c r="F228" s="821"/>
      <c r="G228" s="821"/>
    </row>
    <row r="229" spans="2:7">
      <c r="B229" s="825"/>
      <c r="C229" s="821"/>
      <c r="D229" s="821"/>
      <c r="E229" s="821"/>
      <c r="F229" s="821"/>
      <c r="G229" s="821"/>
    </row>
    <row r="230" spans="2:7">
      <c r="B230" s="825"/>
      <c r="C230" s="821"/>
      <c r="D230" s="821"/>
      <c r="E230" s="821"/>
      <c r="F230" s="821"/>
      <c r="G230" s="821"/>
    </row>
    <row r="231" spans="2:7">
      <c r="B231" s="825"/>
      <c r="C231" s="821"/>
      <c r="D231" s="821"/>
      <c r="E231" s="821"/>
      <c r="F231" s="821"/>
      <c r="G231" s="821"/>
    </row>
    <row r="232" spans="2:7">
      <c r="B232" s="825"/>
      <c r="C232" s="821"/>
      <c r="D232" s="821"/>
      <c r="E232" s="821"/>
      <c r="F232" s="821"/>
      <c r="G232" s="821"/>
    </row>
    <row r="233" spans="2:7">
      <c r="B233" s="825"/>
      <c r="C233" s="821"/>
      <c r="D233" s="821"/>
      <c r="E233" s="821"/>
      <c r="F233" s="821"/>
      <c r="G233" s="821"/>
    </row>
    <row r="234" spans="2:7">
      <c r="B234" s="825"/>
      <c r="C234" s="821"/>
      <c r="D234" s="821"/>
      <c r="E234" s="821"/>
      <c r="F234" s="821"/>
      <c r="G234" s="821"/>
    </row>
    <row r="235" spans="2:7">
      <c r="B235" s="825"/>
      <c r="C235" s="821"/>
      <c r="D235" s="821"/>
      <c r="E235" s="821"/>
      <c r="F235" s="821"/>
      <c r="G235" s="821"/>
    </row>
    <row r="236" spans="2:7">
      <c r="B236" s="825"/>
      <c r="C236" s="821"/>
      <c r="D236" s="821"/>
      <c r="E236" s="821"/>
      <c r="F236" s="821"/>
      <c r="G236" s="821"/>
    </row>
    <row r="237" spans="2:7">
      <c r="B237" s="825"/>
      <c r="C237" s="821"/>
      <c r="D237" s="821"/>
      <c r="E237" s="821"/>
      <c r="F237" s="821"/>
      <c r="G237" s="821"/>
    </row>
    <row r="238" spans="2:7">
      <c r="B238" s="825"/>
      <c r="C238" s="821"/>
      <c r="D238" s="821"/>
      <c r="E238" s="821"/>
      <c r="F238" s="821"/>
      <c r="G238" s="821"/>
    </row>
    <row r="239" spans="2:7">
      <c r="B239" s="825"/>
      <c r="C239" s="821"/>
      <c r="D239" s="821"/>
      <c r="E239" s="821"/>
      <c r="F239" s="821"/>
      <c r="G239" s="821"/>
    </row>
    <row r="240" spans="2:7">
      <c r="B240" s="825"/>
      <c r="C240" s="821"/>
      <c r="D240" s="821"/>
      <c r="E240" s="821"/>
      <c r="F240" s="821"/>
      <c r="G240" s="821"/>
    </row>
    <row r="241" spans="2:7">
      <c r="B241" s="825"/>
      <c r="C241" s="821"/>
      <c r="D241" s="821"/>
      <c r="E241" s="821"/>
      <c r="F241" s="821"/>
      <c r="G241" s="821"/>
    </row>
    <row r="242" spans="2:7">
      <c r="B242" s="825"/>
      <c r="C242" s="821"/>
      <c r="D242" s="821"/>
      <c r="E242" s="821"/>
      <c r="F242" s="821"/>
      <c r="G242" s="821"/>
    </row>
    <row r="243" spans="2:7">
      <c r="B243" s="825"/>
      <c r="C243" s="821"/>
      <c r="D243" s="821"/>
      <c r="E243" s="821"/>
      <c r="F243" s="821"/>
      <c r="G243" s="821"/>
    </row>
    <row r="244" spans="2:7">
      <c r="B244" s="825"/>
      <c r="C244" s="821"/>
      <c r="D244" s="821"/>
      <c r="E244" s="821"/>
      <c r="F244" s="821"/>
      <c r="G244" s="821"/>
    </row>
    <row r="245" spans="2:7">
      <c r="B245" s="825"/>
      <c r="C245" s="821"/>
      <c r="D245" s="821"/>
      <c r="E245" s="821"/>
      <c r="F245" s="821"/>
      <c r="G245" s="821"/>
    </row>
    <row r="246" spans="2:7">
      <c r="B246" s="825"/>
      <c r="C246" s="821"/>
      <c r="D246" s="821"/>
      <c r="E246" s="821"/>
      <c r="F246" s="821"/>
      <c r="G246" s="821"/>
    </row>
    <row r="247" spans="2:7">
      <c r="B247" s="825"/>
      <c r="C247" s="821"/>
      <c r="D247" s="821"/>
      <c r="E247" s="821"/>
      <c r="F247" s="821"/>
      <c r="G247" s="821"/>
    </row>
    <row r="248" spans="2:7">
      <c r="B248" s="825"/>
      <c r="C248" s="821"/>
      <c r="D248" s="821"/>
      <c r="E248" s="821"/>
      <c r="F248" s="821"/>
      <c r="G248" s="821"/>
    </row>
    <row r="249" spans="2:7">
      <c r="B249" s="825"/>
      <c r="C249" s="821"/>
      <c r="D249" s="821"/>
      <c r="E249" s="821"/>
      <c r="F249" s="821"/>
      <c r="G249" s="821"/>
    </row>
    <row r="250" spans="2:7">
      <c r="B250" s="825"/>
      <c r="C250" s="821"/>
      <c r="D250" s="821"/>
      <c r="E250" s="821"/>
      <c r="F250" s="821"/>
      <c r="G250" s="821"/>
    </row>
    <row r="251" spans="2:7">
      <c r="B251" s="825"/>
      <c r="C251" s="821"/>
      <c r="D251" s="821"/>
      <c r="E251" s="821"/>
      <c r="F251" s="821"/>
      <c r="G251" s="821"/>
    </row>
    <row r="252" spans="2:7">
      <c r="B252" s="825"/>
      <c r="C252" s="821"/>
      <c r="D252" s="821"/>
      <c r="E252" s="821"/>
      <c r="F252" s="821"/>
      <c r="G252" s="821"/>
    </row>
    <row r="253" spans="2:7">
      <c r="B253" s="825"/>
      <c r="C253" s="821"/>
      <c r="D253" s="821"/>
      <c r="E253" s="821"/>
      <c r="F253" s="821"/>
      <c r="G253" s="821"/>
    </row>
    <row r="254" spans="2:7">
      <c r="B254" s="825"/>
      <c r="C254" s="821"/>
      <c r="D254" s="821"/>
      <c r="E254" s="821"/>
      <c r="F254" s="821"/>
      <c r="G254" s="821"/>
    </row>
    <row r="255" spans="2:7">
      <c r="B255" s="825"/>
      <c r="C255" s="821"/>
      <c r="D255" s="821"/>
      <c r="E255" s="821"/>
      <c r="F255" s="821"/>
      <c r="G255" s="821"/>
    </row>
    <row r="256" spans="2:7">
      <c r="B256" s="825"/>
      <c r="C256" s="821"/>
      <c r="D256" s="821"/>
      <c r="E256" s="821"/>
      <c r="F256" s="821"/>
      <c r="G256" s="821"/>
    </row>
    <row r="257" spans="2:7">
      <c r="B257" s="825"/>
      <c r="C257" s="821"/>
      <c r="D257" s="821"/>
      <c r="E257" s="821"/>
      <c r="F257" s="821"/>
      <c r="G257" s="821"/>
    </row>
    <row r="258" spans="2:7">
      <c r="B258" s="825"/>
      <c r="C258" s="821"/>
      <c r="D258" s="821"/>
      <c r="E258" s="821"/>
      <c r="F258" s="821"/>
      <c r="G258" s="821"/>
    </row>
    <row r="259" spans="2:7">
      <c r="B259" s="825"/>
      <c r="C259" s="821"/>
      <c r="D259" s="821"/>
      <c r="E259" s="821"/>
      <c r="F259" s="821"/>
      <c r="G259" s="821"/>
    </row>
    <row r="260" spans="2:7">
      <c r="B260" s="825"/>
      <c r="C260" s="821"/>
      <c r="D260" s="821"/>
      <c r="E260" s="821"/>
      <c r="F260" s="821"/>
      <c r="G260" s="821"/>
    </row>
    <row r="261" spans="2:7">
      <c r="B261" s="825"/>
      <c r="C261" s="821"/>
      <c r="D261" s="821"/>
      <c r="E261" s="821"/>
      <c r="F261" s="821"/>
      <c r="G261" s="821"/>
    </row>
    <row r="262" spans="2:7">
      <c r="B262" s="825"/>
      <c r="C262" s="821"/>
      <c r="D262" s="821"/>
      <c r="E262" s="821"/>
      <c r="F262" s="821"/>
      <c r="G262" s="821"/>
    </row>
    <row r="263" spans="2:7">
      <c r="B263" s="825"/>
      <c r="C263" s="821"/>
      <c r="D263" s="821"/>
      <c r="E263" s="821"/>
      <c r="F263" s="821"/>
      <c r="G263" s="821"/>
    </row>
    <row r="264" spans="2:7">
      <c r="B264" s="825"/>
      <c r="C264" s="821"/>
      <c r="D264" s="821"/>
      <c r="E264" s="821"/>
      <c r="F264" s="821"/>
      <c r="G264" s="821"/>
    </row>
    <row r="265" spans="2:7">
      <c r="B265" s="825"/>
      <c r="C265" s="821"/>
      <c r="D265" s="821"/>
      <c r="E265" s="821"/>
      <c r="F265" s="821"/>
      <c r="G265" s="821"/>
    </row>
    <row r="266" spans="2:7">
      <c r="B266" s="825"/>
      <c r="C266" s="821"/>
      <c r="D266" s="821"/>
      <c r="E266" s="821"/>
      <c r="F266" s="821"/>
      <c r="G266" s="821"/>
    </row>
    <row r="267" spans="2:7">
      <c r="B267" s="825"/>
      <c r="C267" s="821"/>
      <c r="D267" s="821"/>
      <c r="E267" s="821"/>
      <c r="F267" s="821"/>
      <c r="G267" s="821"/>
    </row>
    <row r="268" spans="2:7">
      <c r="B268" s="825"/>
      <c r="C268" s="821"/>
      <c r="D268" s="821"/>
      <c r="E268" s="821"/>
      <c r="F268" s="821"/>
      <c r="G268" s="821"/>
    </row>
    <row r="269" spans="2:7">
      <c r="B269" s="825"/>
      <c r="C269" s="821"/>
      <c r="D269" s="821"/>
      <c r="E269" s="821"/>
      <c r="F269" s="821"/>
      <c r="G269" s="821"/>
    </row>
    <row r="270" spans="2:7">
      <c r="B270" s="825"/>
      <c r="C270" s="821"/>
      <c r="D270" s="821"/>
      <c r="E270" s="821"/>
      <c r="F270" s="821"/>
      <c r="G270" s="821"/>
    </row>
    <row r="271" spans="2:7">
      <c r="B271" s="825"/>
      <c r="C271" s="821"/>
      <c r="D271" s="821"/>
      <c r="E271" s="821"/>
      <c r="F271" s="821"/>
      <c r="G271" s="821"/>
    </row>
    <row r="272" spans="2:7">
      <c r="B272" s="825"/>
      <c r="C272" s="821"/>
      <c r="D272" s="821"/>
      <c r="E272" s="821"/>
      <c r="F272" s="821"/>
      <c r="G272" s="821"/>
    </row>
    <row r="273" spans="2:7">
      <c r="B273" s="825"/>
      <c r="C273" s="821"/>
      <c r="D273" s="821"/>
      <c r="E273" s="821"/>
      <c r="F273" s="821"/>
      <c r="G273" s="821"/>
    </row>
    <row r="274" spans="2:7">
      <c r="B274" s="825"/>
      <c r="C274" s="821"/>
      <c r="D274" s="821"/>
      <c r="E274" s="821"/>
      <c r="F274" s="821"/>
      <c r="G274" s="821"/>
    </row>
    <row r="275" spans="2:7">
      <c r="B275" s="825"/>
      <c r="C275" s="821"/>
      <c r="D275" s="821"/>
      <c r="E275" s="821"/>
      <c r="F275" s="821"/>
      <c r="G275" s="821"/>
    </row>
    <row r="276" spans="2:7">
      <c r="B276" s="825"/>
      <c r="C276" s="821"/>
      <c r="D276" s="821"/>
      <c r="E276" s="821"/>
      <c r="F276" s="821"/>
      <c r="G276" s="821"/>
    </row>
    <row r="277" spans="2:7">
      <c r="B277" s="825"/>
      <c r="C277" s="821"/>
      <c r="D277" s="821"/>
      <c r="E277" s="821"/>
      <c r="F277" s="821"/>
      <c r="G277" s="821"/>
    </row>
    <row r="278" spans="2:7">
      <c r="B278" s="825"/>
      <c r="C278" s="821"/>
      <c r="D278" s="821"/>
      <c r="E278" s="821"/>
      <c r="F278" s="821"/>
      <c r="G278" s="821"/>
    </row>
    <row r="279" spans="2:7">
      <c r="B279" s="825"/>
      <c r="C279" s="821"/>
      <c r="D279" s="821"/>
      <c r="E279" s="821"/>
      <c r="F279" s="821"/>
      <c r="G279" s="821"/>
    </row>
    <row r="280" spans="2:7">
      <c r="B280" s="825"/>
      <c r="C280" s="821"/>
      <c r="D280" s="821"/>
      <c r="E280" s="821"/>
      <c r="F280" s="821"/>
      <c r="G280" s="821"/>
    </row>
    <row r="281" spans="2:7">
      <c r="B281" s="825"/>
      <c r="C281" s="821"/>
      <c r="D281" s="821"/>
      <c r="E281" s="821"/>
      <c r="F281" s="821"/>
      <c r="G281" s="821"/>
    </row>
    <row r="282" spans="2:7">
      <c r="B282" s="825"/>
      <c r="C282" s="821"/>
      <c r="D282" s="821"/>
      <c r="E282" s="821"/>
      <c r="F282" s="821"/>
      <c r="G282" s="821"/>
    </row>
    <row r="283" spans="2:7">
      <c r="B283" s="825"/>
      <c r="C283" s="821"/>
      <c r="D283" s="821"/>
      <c r="E283" s="821"/>
      <c r="F283" s="821"/>
      <c r="G283" s="821"/>
    </row>
    <row r="284" spans="2:7">
      <c r="B284" s="825"/>
      <c r="C284" s="821"/>
      <c r="D284" s="821"/>
      <c r="E284" s="821"/>
      <c r="F284" s="821"/>
      <c r="G284" s="821"/>
    </row>
    <row r="285" spans="2:7">
      <c r="B285" s="825"/>
      <c r="C285" s="821"/>
      <c r="D285" s="821"/>
      <c r="E285" s="821"/>
      <c r="F285" s="821"/>
      <c r="G285" s="821"/>
    </row>
    <row r="286" spans="2:7">
      <c r="B286" s="825"/>
      <c r="C286" s="821"/>
      <c r="D286" s="821"/>
      <c r="E286" s="821"/>
      <c r="F286" s="821"/>
      <c r="G286" s="821"/>
    </row>
    <row r="287" spans="2:7">
      <c r="B287" s="825"/>
      <c r="C287" s="821"/>
      <c r="D287" s="821"/>
      <c r="E287" s="821"/>
      <c r="F287" s="821"/>
      <c r="G287" s="821"/>
    </row>
    <row r="288" spans="2:7">
      <c r="B288" s="825"/>
      <c r="C288" s="821"/>
      <c r="D288" s="821"/>
      <c r="E288" s="821"/>
      <c r="F288" s="821"/>
      <c r="G288" s="821"/>
    </row>
    <row r="289" spans="2:7">
      <c r="B289" s="825"/>
      <c r="C289" s="821"/>
      <c r="D289" s="821"/>
      <c r="E289" s="821"/>
      <c r="F289" s="821"/>
      <c r="G289" s="821"/>
    </row>
    <row r="290" spans="2:7">
      <c r="B290" s="825"/>
      <c r="C290" s="821"/>
      <c r="D290" s="821"/>
      <c r="E290" s="821"/>
      <c r="F290" s="821"/>
      <c r="G290" s="821"/>
    </row>
    <row r="291" spans="2:7">
      <c r="B291" s="825"/>
      <c r="C291" s="821"/>
      <c r="D291" s="821"/>
      <c r="E291" s="821"/>
      <c r="F291" s="821"/>
      <c r="G291" s="821"/>
    </row>
    <row r="292" spans="2:7">
      <c r="B292" s="825"/>
      <c r="C292" s="821"/>
      <c r="D292" s="821"/>
      <c r="E292" s="821"/>
      <c r="F292" s="821"/>
      <c r="G292" s="821"/>
    </row>
    <row r="293" spans="2:7">
      <c r="B293" s="825"/>
      <c r="C293" s="821"/>
      <c r="D293" s="821"/>
      <c r="E293" s="821"/>
      <c r="F293" s="821"/>
      <c r="G293" s="821"/>
    </row>
    <row r="294" spans="2:7">
      <c r="B294" s="825"/>
      <c r="C294" s="821"/>
      <c r="D294" s="821"/>
      <c r="E294" s="821"/>
      <c r="F294" s="821"/>
      <c r="G294" s="821"/>
    </row>
    <row r="295" spans="2:7">
      <c r="B295" s="825"/>
      <c r="C295" s="821"/>
      <c r="D295" s="821"/>
      <c r="E295" s="821"/>
      <c r="F295" s="821"/>
      <c r="G295" s="821"/>
    </row>
    <row r="296" spans="2:7">
      <c r="B296" s="825"/>
      <c r="C296" s="821"/>
      <c r="D296" s="821"/>
      <c r="E296" s="821"/>
      <c r="F296" s="821"/>
      <c r="G296" s="821"/>
    </row>
    <row r="297" spans="2:7">
      <c r="B297" s="825"/>
      <c r="C297" s="821"/>
      <c r="D297" s="821"/>
      <c r="E297" s="821"/>
      <c r="F297" s="821"/>
      <c r="G297" s="821"/>
    </row>
    <row r="298" spans="2:7">
      <c r="B298" s="825"/>
      <c r="C298" s="821"/>
      <c r="D298" s="821"/>
      <c r="E298" s="821"/>
      <c r="F298" s="821"/>
      <c r="G298" s="821"/>
    </row>
    <row r="299" spans="2:7">
      <c r="B299" s="825"/>
      <c r="C299" s="821"/>
      <c r="D299" s="821"/>
      <c r="E299" s="821"/>
      <c r="F299" s="821"/>
      <c r="G299" s="821"/>
    </row>
    <row r="300" spans="2:7">
      <c r="B300" s="825"/>
      <c r="C300" s="821"/>
      <c r="D300" s="821"/>
      <c r="E300" s="821"/>
      <c r="F300" s="821"/>
      <c r="G300" s="821"/>
    </row>
    <row r="301" spans="2:7">
      <c r="B301" s="825"/>
      <c r="C301" s="821"/>
      <c r="D301" s="821"/>
      <c r="E301" s="821"/>
      <c r="F301" s="821"/>
      <c r="G301" s="821"/>
    </row>
    <row r="302" spans="2:7">
      <c r="B302" s="825"/>
      <c r="C302" s="821"/>
      <c r="D302" s="821"/>
      <c r="E302" s="821"/>
      <c r="F302" s="821"/>
      <c r="G302" s="821"/>
    </row>
    <row r="303" spans="2:7">
      <c r="B303" s="825"/>
      <c r="C303" s="821"/>
      <c r="D303" s="821"/>
      <c r="E303" s="821"/>
      <c r="F303" s="821"/>
      <c r="G303" s="821"/>
    </row>
    <row r="304" spans="2:7">
      <c r="B304" s="825"/>
      <c r="C304" s="821"/>
      <c r="D304" s="821"/>
      <c r="E304" s="821"/>
      <c r="F304" s="821"/>
      <c r="G304" s="821"/>
    </row>
    <row r="305" spans="2:7">
      <c r="B305" s="825"/>
      <c r="C305" s="821"/>
      <c r="D305" s="821"/>
      <c r="E305" s="821"/>
      <c r="F305" s="821"/>
      <c r="G305" s="821"/>
    </row>
    <row r="306" spans="2:7">
      <c r="B306" s="825"/>
      <c r="C306" s="821"/>
      <c r="D306" s="821"/>
      <c r="E306" s="821"/>
      <c r="F306" s="821"/>
      <c r="G306" s="821"/>
    </row>
    <row r="307" spans="2:7">
      <c r="B307" s="825"/>
      <c r="C307" s="821"/>
      <c r="D307" s="821"/>
      <c r="E307" s="821"/>
      <c r="F307" s="821"/>
      <c r="G307" s="821"/>
    </row>
    <row r="308" spans="2:7">
      <c r="B308" s="825"/>
      <c r="C308" s="821"/>
      <c r="D308" s="821"/>
      <c r="E308" s="821"/>
      <c r="F308" s="821"/>
      <c r="G308" s="821"/>
    </row>
    <row r="309" spans="2:7">
      <c r="B309" s="825"/>
      <c r="C309" s="821"/>
      <c r="D309" s="821"/>
      <c r="E309" s="821"/>
      <c r="F309" s="821"/>
      <c r="G309" s="821"/>
    </row>
    <row r="310" spans="2:7">
      <c r="B310" s="825"/>
      <c r="C310" s="821"/>
      <c r="D310" s="821"/>
      <c r="E310" s="821"/>
      <c r="F310" s="821"/>
      <c r="G310" s="821"/>
    </row>
    <row r="311" spans="2:7">
      <c r="B311" s="825"/>
      <c r="C311" s="821"/>
      <c r="D311" s="821"/>
      <c r="E311" s="821"/>
      <c r="F311" s="821"/>
      <c r="G311" s="821"/>
    </row>
    <row r="312" spans="2:7">
      <c r="B312" s="825"/>
      <c r="C312" s="821"/>
      <c r="D312" s="821"/>
      <c r="E312" s="821"/>
      <c r="F312" s="821"/>
      <c r="G312" s="821"/>
    </row>
    <row r="313" spans="2:7">
      <c r="B313" s="825"/>
      <c r="C313" s="821"/>
      <c r="D313" s="821"/>
      <c r="E313" s="821"/>
      <c r="F313" s="821"/>
      <c r="G313" s="821"/>
    </row>
    <row r="314" spans="2:7">
      <c r="B314" s="825"/>
      <c r="C314" s="821"/>
      <c r="D314" s="821"/>
      <c r="E314" s="821"/>
      <c r="F314" s="821"/>
      <c r="G314" s="821"/>
    </row>
    <row r="315" spans="2:7">
      <c r="B315" s="825"/>
      <c r="C315" s="821"/>
      <c r="D315" s="821"/>
      <c r="E315" s="821"/>
      <c r="F315" s="821"/>
      <c r="G315" s="821"/>
    </row>
    <row r="316" spans="2:7">
      <c r="B316" s="825"/>
      <c r="C316" s="821"/>
      <c r="D316" s="821"/>
      <c r="E316" s="821"/>
      <c r="F316" s="821"/>
      <c r="G316" s="821"/>
    </row>
    <row r="317" spans="2:7">
      <c r="B317" s="825"/>
      <c r="C317" s="821"/>
      <c r="D317" s="821"/>
      <c r="E317" s="821"/>
      <c r="F317" s="821"/>
      <c r="G317" s="821"/>
    </row>
    <row r="318" spans="2:7">
      <c r="B318" s="825"/>
      <c r="C318" s="821"/>
      <c r="D318" s="821"/>
      <c r="E318" s="821"/>
      <c r="F318" s="821"/>
      <c r="G318" s="821"/>
    </row>
    <row r="319" spans="2:7">
      <c r="B319" s="825"/>
      <c r="C319" s="821"/>
      <c r="D319" s="821"/>
      <c r="E319" s="821"/>
      <c r="F319" s="821"/>
      <c r="G319" s="821"/>
    </row>
    <row r="320" spans="2:7">
      <c r="B320" s="825"/>
      <c r="C320" s="821"/>
      <c r="D320" s="821"/>
      <c r="E320" s="821"/>
      <c r="F320" s="821"/>
      <c r="G320" s="821"/>
    </row>
    <row r="321" spans="2:7">
      <c r="B321" s="825"/>
      <c r="C321" s="821"/>
      <c r="D321" s="821"/>
      <c r="E321" s="821"/>
      <c r="F321" s="821"/>
      <c r="G321" s="821"/>
    </row>
    <row r="322" spans="2:7">
      <c r="B322" s="825"/>
      <c r="C322" s="821"/>
      <c r="D322" s="821"/>
      <c r="E322" s="821"/>
      <c r="F322" s="821"/>
      <c r="G322" s="821"/>
    </row>
    <row r="323" spans="2:7">
      <c r="B323" s="825"/>
      <c r="C323" s="821"/>
      <c r="D323" s="821"/>
      <c r="E323" s="821"/>
      <c r="F323" s="821"/>
      <c r="G323" s="821"/>
    </row>
    <row r="324" spans="2:7">
      <c r="B324" s="825"/>
      <c r="C324" s="821"/>
      <c r="D324" s="821"/>
      <c r="E324" s="821"/>
      <c r="F324" s="821"/>
      <c r="G324" s="821"/>
    </row>
    <row r="325" spans="2:7">
      <c r="B325" s="825"/>
      <c r="C325" s="821"/>
      <c r="D325" s="821"/>
      <c r="E325" s="821"/>
      <c r="F325" s="821"/>
      <c r="G325" s="821"/>
    </row>
    <row r="326" spans="2:7">
      <c r="B326" s="825"/>
      <c r="C326" s="821"/>
      <c r="D326" s="821"/>
      <c r="E326" s="821"/>
      <c r="F326" s="821"/>
      <c r="G326" s="821"/>
    </row>
    <row r="327" spans="2:7">
      <c r="B327" s="825"/>
      <c r="C327" s="821"/>
      <c r="D327" s="821"/>
      <c r="E327" s="821"/>
      <c r="F327" s="821"/>
      <c r="G327" s="821"/>
    </row>
    <row r="328" spans="2:7">
      <c r="B328" s="825"/>
      <c r="C328" s="821"/>
      <c r="D328" s="821"/>
      <c r="E328" s="821"/>
      <c r="F328" s="821"/>
      <c r="G328" s="821"/>
    </row>
    <row r="329" spans="2:7">
      <c r="B329" s="825"/>
      <c r="C329" s="821"/>
      <c r="D329" s="821"/>
      <c r="E329" s="821"/>
      <c r="F329" s="821"/>
      <c r="G329" s="821"/>
    </row>
    <row r="330" spans="2:7">
      <c r="B330" s="825"/>
      <c r="C330" s="821"/>
      <c r="D330" s="821"/>
      <c r="E330" s="821"/>
      <c r="F330" s="821"/>
      <c r="G330" s="821"/>
    </row>
    <row r="331" spans="2:7">
      <c r="B331" s="825"/>
      <c r="C331" s="821"/>
      <c r="D331" s="821"/>
      <c r="E331" s="821"/>
      <c r="F331" s="821"/>
      <c r="G331" s="821"/>
    </row>
    <row r="332" spans="2:7">
      <c r="B332" s="825"/>
      <c r="C332" s="821"/>
      <c r="D332" s="821"/>
      <c r="E332" s="821"/>
      <c r="F332" s="821"/>
      <c r="G332" s="821"/>
    </row>
    <row r="333" spans="2:7">
      <c r="B333" s="825"/>
      <c r="C333" s="821"/>
      <c r="D333" s="821"/>
      <c r="E333" s="821"/>
      <c r="F333" s="821"/>
      <c r="G333" s="821"/>
    </row>
    <row r="334" spans="2:7">
      <c r="B334" s="825"/>
      <c r="C334" s="821"/>
      <c r="D334" s="821"/>
      <c r="E334" s="821"/>
      <c r="F334" s="821"/>
      <c r="G334" s="821"/>
    </row>
    <row r="335" spans="2:7">
      <c r="B335" s="825"/>
      <c r="C335" s="821"/>
      <c r="D335" s="821"/>
      <c r="E335" s="821"/>
      <c r="F335" s="821"/>
      <c r="G335" s="821"/>
    </row>
    <row r="336" spans="2:7">
      <c r="B336" s="825"/>
      <c r="C336" s="821"/>
      <c r="D336" s="821"/>
      <c r="E336" s="821"/>
      <c r="F336" s="821"/>
      <c r="G336" s="821"/>
    </row>
    <row r="337" spans="2:7">
      <c r="B337" s="825"/>
      <c r="C337" s="821"/>
      <c r="D337" s="821"/>
      <c r="E337" s="821"/>
      <c r="F337" s="821"/>
      <c r="G337" s="821"/>
    </row>
    <row r="338" spans="2:7">
      <c r="B338" s="825"/>
      <c r="C338" s="821"/>
      <c r="D338" s="821"/>
      <c r="E338" s="821"/>
      <c r="F338" s="821"/>
      <c r="G338" s="821"/>
    </row>
    <row r="339" spans="2:7">
      <c r="B339" s="825"/>
      <c r="C339" s="821"/>
      <c r="D339" s="821"/>
      <c r="E339" s="821"/>
      <c r="F339" s="821"/>
      <c r="G339" s="821"/>
    </row>
    <row r="340" spans="2:7">
      <c r="B340" s="825"/>
      <c r="C340" s="821"/>
      <c r="D340" s="821"/>
      <c r="E340" s="821"/>
      <c r="F340" s="821"/>
      <c r="G340" s="821"/>
    </row>
    <row r="341" spans="2:7">
      <c r="B341" s="825"/>
      <c r="C341" s="821"/>
      <c r="D341" s="821"/>
      <c r="E341" s="821"/>
      <c r="F341" s="821"/>
      <c r="G341" s="821"/>
    </row>
    <row r="342" spans="2:7">
      <c r="B342" s="825"/>
      <c r="C342" s="821"/>
      <c r="D342" s="821"/>
      <c r="E342" s="821"/>
      <c r="F342" s="821"/>
      <c r="G342" s="821"/>
    </row>
    <row r="343" spans="2:7">
      <c r="B343" s="825"/>
      <c r="C343" s="821"/>
      <c r="D343" s="821"/>
      <c r="E343" s="821"/>
      <c r="F343" s="821"/>
      <c r="G343" s="821"/>
    </row>
    <row r="344" spans="2:7">
      <c r="B344" s="825"/>
      <c r="C344" s="821"/>
      <c r="D344" s="821"/>
      <c r="E344" s="821"/>
      <c r="F344" s="821"/>
      <c r="G344" s="821"/>
    </row>
    <row r="345" spans="2:7">
      <c r="B345" s="825"/>
      <c r="C345" s="821"/>
      <c r="D345" s="821"/>
      <c r="E345" s="821"/>
      <c r="F345" s="821"/>
      <c r="G345" s="821"/>
    </row>
    <row r="346" spans="2:7">
      <c r="B346" s="825"/>
      <c r="C346" s="821"/>
      <c r="D346" s="821"/>
      <c r="E346" s="821"/>
      <c r="F346" s="821"/>
      <c r="G346" s="821"/>
    </row>
    <row r="347" spans="2:7">
      <c r="B347" s="825"/>
      <c r="C347" s="821"/>
      <c r="D347" s="821"/>
      <c r="E347" s="821"/>
      <c r="F347" s="821"/>
      <c r="G347" s="821"/>
    </row>
    <row r="348" spans="2:7">
      <c r="B348" s="825"/>
      <c r="C348" s="821"/>
      <c r="D348" s="821"/>
      <c r="E348" s="821"/>
      <c r="F348" s="821"/>
      <c r="G348" s="821"/>
    </row>
    <row r="349" spans="2:7">
      <c r="B349" s="825"/>
      <c r="C349" s="821"/>
      <c r="D349" s="821"/>
      <c r="E349" s="821"/>
      <c r="F349" s="821"/>
      <c r="G349" s="821"/>
    </row>
    <row r="350" spans="2:7">
      <c r="B350" s="825"/>
      <c r="C350" s="821"/>
      <c r="D350" s="821"/>
      <c r="E350" s="821"/>
      <c r="F350" s="821"/>
      <c r="G350" s="821"/>
    </row>
    <row r="351" spans="2:7">
      <c r="B351" s="825"/>
      <c r="C351" s="821"/>
      <c r="D351" s="821"/>
      <c r="E351" s="821"/>
      <c r="F351" s="821"/>
      <c r="G351" s="821"/>
    </row>
    <row r="352" spans="2:7">
      <c r="B352" s="825"/>
      <c r="C352" s="821"/>
      <c r="D352" s="821"/>
      <c r="E352" s="821"/>
      <c r="F352" s="821"/>
      <c r="G352" s="821"/>
    </row>
    <row r="353" spans="2:7">
      <c r="B353" s="825"/>
      <c r="C353" s="821"/>
      <c r="D353" s="821"/>
      <c r="E353" s="821"/>
      <c r="F353" s="821"/>
      <c r="G353" s="821"/>
    </row>
    <row r="354" spans="2:7">
      <c r="B354" s="825"/>
      <c r="C354" s="821"/>
      <c r="D354" s="821"/>
      <c r="E354" s="821"/>
      <c r="F354" s="821"/>
      <c r="G354" s="821"/>
    </row>
    <row r="355" spans="2:7">
      <c r="B355" s="825"/>
      <c r="C355" s="821"/>
      <c r="D355" s="821"/>
      <c r="E355" s="821"/>
      <c r="F355" s="821"/>
      <c r="G355" s="821"/>
    </row>
    <row r="356" spans="2:7">
      <c r="B356" s="825"/>
      <c r="C356" s="821"/>
      <c r="D356" s="821"/>
      <c r="E356" s="821"/>
      <c r="F356" s="821"/>
      <c r="G356" s="821"/>
    </row>
    <row r="357" spans="2:7">
      <c r="B357" s="825"/>
      <c r="C357" s="821"/>
      <c r="D357" s="821"/>
      <c r="E357" s="821"/>
      <c r="F357" s="821"/>
      <c r="G357" s="821"/>
    </row>
    <row r="358" spans="2:7">
      <c r="B358" s="825"/>
      <c r="C358" s="821"/>
      <c r="D358" s="821"/>
      <c r="E358" s="821"/>
      <c r="F358" s="821"/>
      <c r="G358" s="821"/>
    </row>
    <row r="359" spans="2:7">
      <c r="B359" s="825"/>
      <c r="C359" s="821"/>
      <c r="D359" s="821"/>
      <c r="E359" s="821"/>
      <c r="F359" s="821"/>
      <c r="G359" s="821"/>
    </row>
    <row r="360" spans="2:7">
      <c r="B360" s="825"/>
      <c r="C360" s="821"/>
      <c r="D360" s="821"/>
      <c r="E360" s="821"/>
      <c r="F360" s="821"/>
      <c r="G360" s="821"/>
    </row>
    <row r="361" spans="2:7">
      <c r="B361" s="825"/>
      <c r="C361" s="821"/>
      <c r="D361" s="821"/>
      <c r="E361" s="821"/>
      <c r="F361" s="821"/>
      <c r="G361" s="821"/>
    </row>
    <row r="362" spans="2:7">
      <c r="B362" s="825"/>
      <c r="C362" s="821"/>
      <c r="D362" s="821"/>
      <c r="E362" s="821"/>
      <c r="F362" s="821"/>
      <c r="G362" s="821"/>
    </row>
    <row r="363" spans="2:7">
      <c r="B363" s="825"/>
      <c r="C363" s="821"/>
      <c r="D363" s="821"/>
      <c r="E363" s="821"/>
      <c r="F363" s="821"/>
      <c r="G363" s="821"/>
    </row>
    <row r="364" spans="2:7">
      <c r="B364" s="825"/>
      <c r="C364" s="821"/>
      <c r="D364" s="821"/>
      <c r="E364" s="821"/>
      <c r="F364" s="821"/>
      <c r="G364" s="821"/>
    </row>
    <row r="365" spans="2:7">
      <c r="B365" s="825"/>
      <c r="C365" s="821"/>
      <c r="D365" s="821"/>
      <c r="E365" s="821"/>
      <c r="F365" s="821"/>
      <c r="G365" s="821"/>
    </row>
    <row r="366" spans="2:7">
      <c r="B366" s="825"/>
      <c r="C366" s="821"/>
      <c r="D366" s="821"/>
      <c r="E366" s="821"/>
      <c r="F366" s="821"/>
      <c r="G366" s="821"/>
    </row>
    <row r="367" spans="2:7">
      <c r="B367" s="825"/>
      <c r="C367" s="821"/>
      <c r="D367" s="821"/>
      <c r="E367" s="821"/>
      <c r="F367" s="821"/>
      <c r="G367" s="821"/>
    </row>
    <row r="368" spans="2:7">
      <c r="B368" s="825"/>
      <c r="C368" s="821"/>
      <c r="D368" s="821"/>
      <c r="E368" s="821"/>
      <c r="F368" s="821"/>
      <c r="G368" s="821"/>
    </row>
    <row r="369" spans="2:7">
      <c r="B369" s="825"/>
      <c r="C369" s="821"/>
      <c r="D369" s="821"/>
      <c r="E369" s="821"/>
      <c r="F369" s="821"/>
      <c r="G369" s="821"/>
    </row>
    <row r="370" spans="2:7">
      <c r="B370" s="825"/>
      <c r="C370" s="821"/>
      <c r="D370" s="821"/>
      <c r="E370" s="821"/>
      <c r="F370" s="821"/>
      <c r="G370" s="821"/>
    </row>
    <row r="371" spans="2:7">
      <c r="B371" s="825"/>
      <c r="C371" s="821"/>
      <c r="D371" s="821"/>
      <c r="E371" s="821"/>
      <c r="F371" s="821"/>
      <c r="G371" s="821"/>
    </row>
    <row r="372" spans="2:7">
      <c r="B372" s="825"/>
      <c r="C372" s="821"/>
      <c r="D372" s="821"/>
      <c r="E372" s="821"/>
      <c r="F372" s="821"/>
      <c r="G372" s="821"/>
    </row>
    <row r="373" spans="2:7">
      <c r="B373" s="825"/>
      <c r="C373" s="821"/>
      <c r="D373" s="821"/>
      <c r="E373" s="821"/>
      <c r="F373" s="821"/>
      <c r="G373" s="821"/>
    </row>
    <row r="374" spans="2:7">
      <c r="B374" s="825"/>
      <c r="C374" s="821"/>
      <c r="D374" s="821"/>
      <c r="E374" s="821"/>
      <c r="F374" s="821"/>
      <c r="G374" s="821"/>
    </row>
    <row r="375" spans="2:7">
      <c r="B375" s="825"/>
      <c r="C375" s="821"/>
      <c r="D375" s="821"/>
      <c r="E375" s="821"/>
      <c r="F375" s="821"/>
      <c r="G375" s="821"/>
    </row>
    <row r="376" spans="2:7">
      <c r="B376" s="825"/>
      <c r="C376" s="821"/>
      <c r="D376" s="821"/>
      <c r="E376" s="821"/>
      <c r="F376" s="821"/>
      <c r="G376" s="821"/>
    </row>
    <row r="377" spans="2:7">
      <c r="B377" s="825"/>
      <c r="C377" s="821"/>
      <c r="D377" s="821"/>
      <c r="E377" s="821"/>
      <c r="F377" s="821"/>
      <c r="G377" s="821"/>
    </row>
    <row r="378" spans="2:7">
      <c r="B378" s="825"/>
      <c r="C378" s="821"/>
      <c r="D378" s="821"/>
      <c r="E378" s="821"/>
      <c r="F378" s="821"/>
      <c r="G378" s="821"/>
    </row>
    <row r="379" spans="2:7">
      <c r="B379" s="825"/>
      <c r="C379" s="821"/>
      <c r="D379" s="821"/>
      <c r="E379" s="821"/>
      <c r="F379" s="821"/>
      <c r="G379" s="821"/>
    </row>
    <row r="380" spans="2:7">
      <c r="B380" s="825"/>
      <c r="C380" s="821"/>
      <c r="D380" s="821"/>
      <c r="E380" s="821"/>
      <c r="F380" s="821"/>
      <c r="G380" s="821"/>
    </row>
    <row r="381" spans="2:7">
      <c r="B381" s="825"/>
      <c r="C381" s="821"/>
      <c r="D381" s="821"/>
      <c r="E381" s="821"/>
      <c r="F381" s="821"/>
      <c r="G381" s="821"/>
    </row>
    <row r="382" spans="2:7">
      <c r="B382" s="825"/>
      <c r="C382" s="821"/>
      <c r="D382" s="821"/>
      <c r="E382" s="821"/>
      <c r="F382" s="821"/>
      <c r="G382" s="821"/>
    </row>
    <row r="383" spans="2:7">
      <c r="B383" s="825"/>
      <c r="C383" s="821"/>
      <c r="D383" s="821"/>
      <c r="E383" s="821"/>
      <c r="F383" s="821"/>
      <c r="G383" s="821"/>
    </row>
    <row r="384" spans="2:7">
      <c r="B384" s="825"/>
      <c r="C384" s="821"/>
      <c r="D384" s="821"/>
      <c r="E384" s="821"/>
      <c r="F384" s="821"/>
      <c r="G384" s="821"/>
    </row>
    <row r="385" spans="2:7">
      <c r="B385" s="825"/>
      <c r="C385" s="821"/>
      <c r="D385" s="821"/>
      <c r="E385" s="821"/>
      <c r="F385" s="821"/>
      <c r="G385" s="821"/>
    </row>
    <row r="386" spans="2:7">
      <c r="B386" s="825"/>
      <c r="C386" s="821"/>
      <c r="D386" s="821"/>
      <c r="E386" s="821"/>
      <c r="F386" s="821"/>
      <c r="G386" s="821"/>
    </row>
    <row r="387" spans="2:7">
      <c r="B387" s="825"/>
      <c r="C387" s="821"/>
      <c r="D387" s="821"/>
      <c r="E387" s="821"/>
      <c r="F387" s="821"/>
      <c r="G387" s="821"/>
    </row>
    <row r="388" spans="2:7">
      <c r="B388" s="825"/>
      <c r="C388" s="821"/>
      <c r="D388" s="821"/>
      <c r="E388" s="821"/>
      <c r="F388" s="821"/>
      <c r="G388" s="821"/>
    </row>
    <row r="389" spans="2:7">
      <c r="B389" s="825"/>
      <c r="C389" s="821"/>
      <c r="D389" s="821"/>
      <c r="E389" s="821"/>
      <c r="F389" s="821"/>
      <c r="G389" s="821"/>
    </row>
    <row r="390" spans="2:7">
      <c r="B390" s="825"/>
      <c r="C390" s="821"/>
      <c r="D390" s="821"/>
      <c r="E390" s="821"/>
      <c r="F390" s="821"/>
      <c r="G390" s="821"/>
    </row>
    <row r="391" spans="2:7">
      <c r="B391" s="825"/>
      <c r="C391" s="821"/>
      <c r="D391" s="821"/>
      <c r="E391" s="821"/>
      <c r="F391" s="821"/>
      <c r="G391" s="821"/>
    </row>
    <row r="392" spans="2:7">
      <c r="B392" s="825"/>
      <c r="C392" s="821"/>
      <c r="D392" s="821"/>
      <c r="E392" s="821"/>
      <c r="F392" s="821"/>
      <c r="G392" s="821"/>
    </row>
    <row r="393" spans="2:7">
      <c r="B393" s="825"/>
      <c r="C393" s="821"/>
      <c r="D393" s="821"/>
      <c r="E393" s="821"/>
      <c r="F393" s="821"/>
      <c r="G393" s="821"/>
    </row>
    <row r="394" spans="2:7">
      <c r="B394" s="825"/>
      <c r="C394" s="821"/>
      <c r="D394" s="821"/>
      <c r="E394" s="821"/>
      <c r="F394" s="821"/>
      <c r="G394" s="821"/>
    </row>
    <row r="395" spans="2:7">
      <c r="B395" s="825"/>
      <c r="C395" s="821"/>
      <c r="D395" s="821"/>
      <c r="E395" s="821"/>
      <c r="F395" s="821"/>
      <c r="G395" s="821"/>
    </row>
    <row r="396" spans="2:7">
      <c r="B396" s="825"/>
      <c r="C396" s="821"/>
      <c r="D396" s="821"/>
      <c r="E396" s="821"/>
      <c r="F396" s="821"/>
      <c r="G396" s="821"/>
    </row>
    <row r="397" spans="2:7">
      <c r="B397" s="825"/>
      <c r="C397" s="821"/>
      <c r="D397" s="821"/>
      <c r="E397" s="821"/>
      <c r="F397" s="821"/>
      <c r="G397" s="821"/>
    </row>
    <row r="398" spans="2:7">
      <c r="B398" s="825"/>
      <c r="C398" s="821"/>
      <c r="D398" s="821"/>
      <c r="E398" s="821"/>
      <c r="F398" s="821"/>
      <c r="G398" s="821"/>
    </row>
    <row r="399" spans="2:7">
      <c r="B399" s="825"/>
      <c r="C399" s="821"/>
      <c r="D399" s="821"/>
      <c r="E399" s="821"/>
      <c r="F399" s="821"/>
      <c r="G399" s="821"/>
    </row>
    <row r="400" spans="2:7">
      <c r="B400" s="825"/>
      <c r="C400" s="821"/>
      <c r="D400" s="821"/>
      <c r="E400" s="821"/>
      <c r="F400" s="821"/>
      <c r="G400" s="821"/>
    </row>
    <row r="401" spans="2:7">
      <c r="B401" s="825"/>
      <c r="C401" s="821"/>
      <c r="D401" s="821"/>
      <c r="E401" s="821"/>
      <c r="F401" s="821"/>
      <c r="G401" s="821"/>
    </row>
    <row r="402" spans="2:7">
      <c r="B402" s="825"/>
      <c r="C402" s="821"/>
      <c r="D402" s="821"/>
      <c r="E402" s="821"/>
      <c r="F402" s="821"/>
      <c r="G402" s="821"/>
    </row>
    <row r="403" spans="2:7">
      <c r="B403" s="825"/>
      <c r="C403" s="821"/>
      <c r="D403" s="821"/>
      <c r="E403" s="821"/>
      <c r="F403" s="821"/>
      <c r="G403" s="821"/>
    </row>
    <row r="404" spans="2:7">
      <c r="B404" s="825"/>
      <c r="C404" s="821"/>
      <c r="D404" s="821"/>
      <c r="E404" s="821"/>
      <c r="F404" s="821"/>
      <c r="G404" s="821"/>
    </row>
    <row r="405" spans="2:7">
      <c r="B405" s="825"/>
      <c r="C405" s="821"/>
      <c r="D405" s="821"/>
      <c r="E405" s="821"/>
      <c r="F405" s="821"/>
      <c r="G405" s="821"/>
    </row>
    <row r="406" spans="2:7">
      <c r="B406" s="825"/>
      <c r="C406" s="821"/>
      <c r="D406" s="821"/>
      <c r="E406" s="821"/>
      <c r="F406" s="821"/>
      <c r="G406" s="821"/>
    </row>
    <row r="407" spans="2:7">
      <c r="B407" s="825"/>
      <c r="C407" s="821"/>
      <c r="D407" s="821"/>
      <c r="E407" s="821"/>
      <c r="F407" s="821"/>
      <c r="G407" s="821"/>
    </row>
    <row r="408" spans="2:7">
      <c r="B408" s="825"/>
      <c r="C408" s="821"/>
      <c r="D408" s="821"/>
      <c r="E408" s="821"/>
      <c r="F408" s="821"/>
      <c r="G408" s="821"/>
    </row>
    <row r="409" spans="2:7">
      <c r="B409" s="825"/>
      <c r="C409" s="821"/>
      <c r="D409" s="821"/>
      <c r="E409" s="821"/>
      <c r="F409" s="821"/>
      <c r="G409" s="821"/>
    </row>
    <row r="410" spans="2:7">
      <c r="B410" s="825"/>
      <c r="C410" s="821"/>
      <c r="D410" s="821"/>
      <c r="E410" s="821"/>
      <c r="F410" s="821"/>
      <c r="G410" s="821"/>
    </row>
    <row r="411" spans="2:7">
      <c r="B411" s="825"/>
      <c r="C411" s="821"/>
      <c r="D411" s="821"/>
      <c r="E411" s="821"/>
      <c r="F411" s="821"/>
      <c r="G411" s="821"/>
    </row>
    <row r="412" spans="2:7">
      <c r="B412" s="825"/>
      <c r="C412" s="821"/>
      <c r="D412" s="821"/>
      <c r="E412" s="821"/>
      <c r="F412" s="821"/>
      <c r="G412" s="821"/>
    </row>
    <row r="413" spans="2:7">
      <c r="B413" s="825"/>
      <c r="C413" s="821"/>
      <c r="D413" s="821"/>
      <c r="E413" s="821"/>
      <c r="F413" s="821"/>
      <c r="G413" s="821"/>
    </row>
    <row r="414" spans="2:7">
      <c r="B414" s="825"/>
      <c r="C414" s="821"/>
      <c r="D414" s="821"/>
      <c r="E414" s="821"/>
      <c r="F414" s="821"/>
      <c r="G414" s="821"/>
    </row>
    <row r="415" spans="2:7">
      <c r="B415" s="825"/>
      <c r="C415" s="821"/>
      <c r="D415" s="821"/>
      <c r="E415" s="821"/>
      <c r="F415" s="821"/>
      <c r="G415" s="821"/>
    </row>
    <row r="416" spans="2:7">
      <c r="B416" s="825"/>
      <c r="C416" s="821"/>
      <c r="D416" s="821"/>
      <c r="E416" s="821"/>
      <c r="F416" s="821"/>
      <c r="G416" s="821"/>
    </row>
    <row r="417" spans="2:7">
      <c r="B417" s="825"/>
      <c r="C417" s="821"/>
      <c r="D417" s="821"/>
      <c r="E417" s="821"/>
      <c r="F417" s="821"/>
      <c r="G417" s="821"/>
    </row>
    <row r="418" spans="2:7">
      <c r="B418" s="825"/>
      <c r="C418" s="821"/>
      <c r="D418" s="821"/>
      <c r="E418" s="821"/>
      <c r="F418" s="821"/>
      <c r="G418" s="821"/>
    </row>
    <row r="419" spans="2:7">
      <c r="B419" s="825"/>
      <c r="C419" s="821"/>
      <c r="D419" s="821"/>
      <c r="E419" s="821"/>
      <c r="F419" s="821"/>
      <c r="G419" s="821"/>
    </row>
    <row r="420" spans="2:7">
      <c r="B420" s="825"/>
      <c r="C420" s="821"/>
      <c r="D420" s="821"/>
      <c r="E420" s="821"/>
      <c r="F420" s="821"/>
      <c r="G420" s="821"/>
    </row>
    <row r="421" spans="2:7">
      <c r="B421" s="825"/>
      <c r="C421" s="821"/>
      <c r="D421" s="821"/>
      <c r="E421" s="821"/>
      <c r="F421" s="821"/>
      <c r="G421" s="821"/>
    </row>
    <row r="422" spans="2:7">
      <c r="B422" s="825"/>
      <c r="C422" s="821"/>
      <c r="D422" s="821"/>
      <c r="E422" s="821"/>
      <c r="F422" s="821"/>
      <c r="G422" s="821"/>
    </row>
    <row r="423" spans="2:7">
      <c r="B423" s="825"/>
      <c r="C423" s="821"/>
      <c r="D423" s="821"/>
      <c r="E423" s="821"/>
      <c r="F423" s="821"/>
      <c r="G423" s="821"/>
    </row>
    <row r="424" spans="2:7">
      <c r="B424" s="825"/>
      <c r="C424" s="821"/>
      <c r="D424" s="821"/>
      <c r="E424" s="821"/>
      <c r="F424" s="821"/>
      <c r="G424" s="821"/>
    </row>
    <row r="425" spans="2:7">
      <c r="B425" s="825"/>
      <c r="C425" s="821"/>
      <c r="D425" s="821"/>
      <c r="E425" s="821"/>
      <c r="F425" s="821"/>
      <c r="G425" s="821"/>
    </row>
    <row r="426" spans="2:7">
      <c r="B426" s="825"/>
      <c r="C426" s="821"/>
      <c r="D426" s="821"/>
      <c r="E426" s="821"/>
      <c r="F426" s="821"/>
      <c r="G426" s="821"/>
    </row>
    <row r="427" spans="2:7">
      <c r="B427" s="825"/>
      <c r="C427" s="821"/>
      <c r="D427" s="821"/>
      <c r="E427" s="821"/>
      <c r="F427" s="821"/>
      <c r="G427" s="821"/>
    </row>
    <row r="428" spans="2:7">
      <c r="B428" s="825"/>
      <c r="C428" s="821"/>
      <c r="D428" s="821"/>
      <c r="E428" s="821"/>
      <c r="F428" s="821"/>
      <c r="G428" s="821"/>
    </row>
    <row r="429" spans="2:7">
      <c r="B429" s="825"/>
      <c r="C429" s="821"/>
      <c r="D429" s="821"/>
      <c r="E429" s="821"/>
      <c r="F429" s="821"/>
      <c r="G429" s="821"/>
    </row>
    <row r="430" spans="2:7">
      <c r="B430" s="825"/>
      <c r="C430" s="821"/>
      <c r="D430" s="821"/>
      <c r="E430" s="821"/>
      <c r="F430" s="821"/>
      <c r="G430" s="821"/>
    </row>
    <row r="431" spans="2:7">
      <c r="B431" s="825"/>
      <c r="C431" s="821"/>
      <c r="D431" s="821"/>
      <c r="E431" s="821"/>
      <c r="F431" s="821"/>
      <c r="G431" s="821"/>
    </row>
    <row r="432" spans="2:7">
      <c r="B432" s="825"/>
      <c r="C432" s="821"/>
      <c r="D432" s="821"/>
      <c r="E432" s="821"/>
      <c r="F432" s="821"/>
      <c r="G432" s="821"/>
    </row>
    <row r="433" spans="2:7">
      <c r="B433" s="825"/>
      <c r="C433" s="821"/>
      <c r="D433" s="821"/>
      <c r="E433" s="821"/>
      <c r="F433" s="821"/>
      <c r="G433" s="821"/>
    </row>
    <row r="434" spans="2:7">
      <c r="B434" s="825"/>
      <c r="C434" s="821"/>
      <c r="D434" s="821"/>
      <c r="E434" s="821"/>
      <c r="F434" s="821"/>
      <c r="G434" s="821"/>
    </row>
    <row r="435" spans="2:7">
      <c r="B435" s="825"/>
      <c r="C435" s="821"/>
      <c r="D435" s="821"/>
      <c r="E435" s="821"/>
      <c r="F435" s="821"/>
      <c r="G435" s="821"/>
    </row>
    <row r="436" spans="2:7">
      <c r="B436" s="825"/>
      <c r="C436" s="821"/>
      <c r="D436" s="821"/>
      <c r="E436" s="821"/>
      <c r="F436" s="821"/>
      <c r="G436" s="821"/>
    </row>
    <row r="437" spans="2:7">
      <c r="B437" s="825"/>
      <c r="C437" s="821"/>
      <c r="D437" s="821"/>
      <c r="E437" s="821"/>
      <c r="F437" s="821"/>
      <c r="G437" s="821"/>
    </row>
    <row r="438" spans="2:7">
      <c r="B438" s="825"/>
      <c r="C438" s="821"/>
      <c r="D438" s="821"/>
      <c r="E438" s="821"/>
      <c r="F438" s="821"/>
      <c r="G438" s="821"/>
    </row>
    <row r="439" spans="2:7">
      <c r="B439" s="825"/>
      <c r="C439" s="821"/>
      <c r="D439" s="821"/>
      <c r="E439" s="821"/>
      <c r="F439" s="821"/>
      <c r="G439" s="821"/>
    </row>
    <row r="440" spans="2:7">
      <c r="B440" s="825"/>
      <c r="C440" s="821"/>
      <c r="D440" s="821"/>
      <c r="E440" s="821"/>
      <c r="F440" s="821"/>
      <c r="G440" s="821"/>
    </row>
    <row r="441" spans="2:7">
      <c r="B441" s="825"/>
      <c r="C441" s="821"/>
      <c r="D441" s="821"/>
      <c r="E441" s="821"/>
      <c r="F441" s="821"/>
      <c r="G441" s="821"/>
    </row>
    <row r="442" spans="2:7">
      <c r="B442" s="825"/>
      <c r="C442" s="821"/>
      <c r="D442" s="821"/>
      <c r="E442" s="821"/>
      <c r="F442" s="821"/>
      <c r="G442" s="821"/>
    </row>
    <row r="443" spans="2:7">
      <c r="B443" s="825"/>
      <c r="C443" s="821"/>
      <c r="D443" s="821"/>
      <c r="E443" s="821"/>
      <c r="F443" s="821"/>
      <c r="G443" s="821"/>
    </row>
    <row r="444" spans="2:7">
      <c r="B444" s="825"/>
      <c r="C444" s="821"/>
      <c r="D444" s="821"/>
      <c r="E444" s="821"/>
      <c r="F444" s="821"/>
      <c r="G444" s="821"/>
    </row>
    <row r="445" spans="2:7">
      <c r="B445" s="825"/>
      <c r="C445" s="821"/>
      <c r="D445" s="821"/>
      <c r="E445" s="821"/>
      <c r="F445" s="821"/>
      <c r="G445" s="821"/>
    </row>
    <row r="446" spans="2:7">
      <c r="B446" s="825"/>
      <c r="C446" s="821"/>
      <c r="D446" s="821"/>
      <c r="E446" s="821"/>
      <c r="F446" s="821"/>
      <c r="G446" s="821"/>
    </row>
  </sheetData>
  <mergeCells count="3">
    <mergeCell ref="A1:J1"/>
    <mergeCell ref="A2:J2"/>
    <mergeCell ref="A3:J3"/>
  </mergeCells>
  <printOptions horizontalCentered="1"/>
  <pageMargins left="0.25" right="0.25" top="0.75" bottom="0.75" header="0.3" footer="0.3"/>
  <pageSetup scale="67" orientation="landscape" r:id="rId1"/>
  <headerFooter alignWithMargins="0"/>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AG471"/>
  <sheetViews>
    <sheetView view="pageBreakPreview" zoomScale="60" zoomScaleNormal="85" workbookViewId="0">
      <selection sqref="A1:N1"/>
    </sheetView>
  </sheetViews>
  <sheetFormatPr defaultColWidth="8.84375" defaultRowHeight="13"/>
  <cols>
    <col min="1" max="1" width="5.69140625" style="805" customWidth="1"/>
    <col min="2" max="2" width="25.84375" style="812" customWidth="1"/>
    <col min="3" max="3" width="10.69140625" style="805" customWidth="1"/>
    <col min="4" max="4" width="9.84375" style="805" customWidth="1"/>
    <col min="5" max="5" width="10" style="805" customWidth="1"/>
    <col min="6" max="7" width="10.53515625" style="805" customWidth="1"/>
    <col min="8" max="8" width="10.53515625" style="813" customWidth="1"/>
    <col min="9" max="14" width="10.53515625" style="805" customWidth="1"/>
    <col min="15" max="15" width="10.53515625" style="813" customWidth="1"/>
    <col min="16" max="16" width="10.53515625" style="805" customWidth="1"/>
    <col min="17" max="17" width="10.53515625" style="813" customWidth="1"/>
    <col min="18" max="23" width="10.53515625" style="805" customWidth="1"/>
    <col min="24" max="24" width="10.53515625" style="813" customWidth="1"/>
    <col min="25" max="25" width="10.53515625" style="805" customWidth="1"/>
    <col min="26" max="26" width="10.53515625" style="813" customWidth="1"/>
    <col min="27" max="32" width="10.53515625" style="805" customWidth="1"/>
    <col min="33" max="16384" width="8.84375" style="805"/>
  </cols>
  <sheetData>
    <row r="1" spans="1:33">
      <c r="A1" s="1214" t="s">
        <v>1092</v>
      </c>
      <c r="B1" s="1214"/>
      <c r="C1" s="1214"/>
      <c r="D1" s="1214"/>
      <c r="E1" s="1214"/>
      <c r="F1" s="1214"/>
      <c r="G1" s="1214"/>
      <c r="H1" s="1214"/>
      <c r="I1" s="1214"/>
      <c r="J1" s="1214"/>
      <c r="K1" s="1214"/>
      <c r="L1" s="1214"/>
      <c r="M1" s="1214"/>
      <c r="N1" s="1214"/>
      <c r="O1" s="916"/>
      <c r="P1" s="916"/>
      <c r="Q1" s="916"/>
      <c r="R1" s="916"/>
      <c r="S1" s="916"/>
      <c r="T1" s="916"/>
      <c r="U1" s="916"/>
      <c r="V1" s="916"/>
      <c r="W1" s="916"/>
      <c r="X1" s="916"/>
      <c r="Y1" s="916"/>
    </row>
    <row r="2" spans="1:33">
      <c r="A2" s="1214" t="str">
        <f>+'4a-ADIT Projection'!A2:J2</f>
        <v>GridLiance High Plains LLC</v>
      </c>
      <c r="B2" s="1214"/>
      <c r="C2" s="1214"/>
      <c r="D2" s="1214"/>
      <c r="E2" s="1214"/>
      <c r="F2" s="1214"/>
      <c r="G2" s="1214"/>
      <c r="H2" s="1214"/>
      <c r="I2" s="1214"/>
      <c r="J2" s="1214"/>
      <c r="K2" s="1214"/>
      <c r="L2" s="1214"/>
      <c r="M2" s="1214"/>
      <c r="N2" s="1214"/>
      <c r="O2" s="916"/>
      <c r="P2" s="916"/>
      <c r="Q2" s="916"/>
      <c r="R2" s="916"/>
      <c r="S2" s="916"/>
      <c r="T2" s="916"/>
      <c r="U2" s="916"/>
      <c r="V2" s="916"/>
      <c r="W2" s="916"/>
      <c r="X2" s="916"/>
      <c r="Y2" s="916"/>
    </row>
    <row r="3" spans="1:33">
      <c r="A3" s="1214" t="s">
        <v>1279</v>
      </c>
      <c r="B3" s="1214"/>
      <c r="C3" s="1214"/>
      <c r="D3" s="1214"/>
      <c r="E3" s="1214"/>
      <c r="F3" s="1214"/>
      <c r="G3" s="1214"/>
      <c r="H3" s="1214"/>
      <c r="I3" s="1214"/>
      <c r="J3" s="1214"/>
      <c r="K3" s="1214"/>
      <c r="L3" s="1214"/>
      <c r="M3" s="1214"/>
      <c r="N3" s="1214"/>
      <c r="O3" s="916"/>
      <c r="P3" s="916"/>
      <c r="Q3" s="916"/>
      <c r="R3" s="916"/>
      <c r="S3" s="916"/>
      <c r="T3" s="916"/>
      <c r="U3" s="916"/>
      <c r="V3" s="916"/>
      <c r="W3" s="916"/>
      <c r="X3" s="916"/>
      <c r="Y3" s="916"/>
    </row>
    <row r="4" spans="1:33" ht="13.5" thickBot="1"/>
    <row r="5" spans="1:33" s="813" customFormat="1">
      <c r="B5" s="815"/>
      <c r="F5" s="1224" t="s">
        <v>25</v>
      </c>
      <c r="G5" s="1225"/>
      <c r="H5" s="1225"/>
      <c r="I5" s="1225"/>
      <c r="J5" s="1225"/>
      <c r="K5" s="1225"/>
      <c r="L5" s="1225"/>
      <c r="M5" s="1225"/>
      <c r="N5" s="1226"/>
      <c r="O5" s="1224" t="s">
        <v>1004</v>
      </c>
      <c r="P5" s="1225"/>
      <c r="Q5" s="1225"/>
      <c r="R5" s="1225"/>
      <c r="S5" s="1225"/>
      <c r="T5" s="1225"/>
      <c r="U5" s="1225"/>
      <c r="V5" s="1225"/>
      <c r="W5" s="1226"/>
      <c r="X5" s="1224" t="s">
        <v>1005</v>
      </c>
      <c r="Y5" s="1225"/>
      <c r="Z5" s="1225"/>
      <c r="AA5" s="1225"/>
      <c r="AB5" s="1225"/>
      <c r="AC5" s="1225"/>
      <c r="AD5" s="1225"/>
      <c r="AE5" s="1225"/>
      <c r="AF5" s="1226"/>
      <c r="AG5" s="914"/>
    </row>
    <row r="6" spans="1:33">
      <c r="B6" s="914" t="s">
        <v>293</v>
      </c>
      <c r="C6" s="914" t="s">
        <v>294</v>
      </c>
      <c r="D6" s="914" t="s">
        <v>295</v>
      </c>
      <c r="E6" s="914" t="s">
        <v>296</v>
      </c>
      <c r="F6" s="920" t="s">
        <v>298</v>
      </c>
      <c r="G6" s="915" t="s">
        <v>297</v>
      </c>
      <c r="H6" s="915" t="s">
        <v>299</v>
      </c>
      <c r="I6" s="915" t="s">
        <v>297</v>
      </c>
      <c r="J6" s="915" t="s">
        <v>299</v>
      </c>
      <c r="K6" s="915" t="s">
        <v>300</v>
      </c>
      <c r="L6" s="915" t="s">
        <v>301</v>
      </c>
      <c r="M6" s="915" t="s">
        <v>394</v>
      </c>
      <c r="N6" s="921" t="s">
        <v>398</v>
      </c>
      <c r="O6" s="920" t="s">
        <v>298</v>
      </c>
      <c r="P6" s="915" t="s">
        <v>297</v>
      </c>
      <c r="Q6" s="915" t="s">
        <v>299</v>
      </c>
      <c r="R6" s="915" t="s">
        <v>297</v>
      </c>
      <c r="S6" s="915" t="s">
        <v>299</v>
      </c>
      <c r="T6" s="915" t="s">
        <v>300</v>
      </c>
      <c r="U6" s="915" t="s">
        <v>301</v>
      </c>
      <c r="V6" s="915" t="s">
        <v>394</v>
      </c>
      <c r="W6" s="921" t="s">
        <v>398</v>
      </c>
      <c r="X6" s="920" t="s">
        <v>298</v>
      </c>
      <c r="Y6" s="915" t="s">
        <v>297</v>
      </c>
      <c r="Z6" s="915" t="s">
        <v>299</v>
      </c>
      <c r="AA6" s="915" t="s">
        <v>297</v>
      </c>
      <c r="AB6" s="915" t="s">
        <v>299</v>
      </c>
      <c r="AC6" s="915" t="s">
        <v>300</v>
      </c>
      <c r="AD6" s="915" t="s">
        <v>301</v>
      </c>
      <c r="AE6" s="915" t="s">
        <v>394</v>
      </c>
      <c r="AF6" s="921" t="s">
        <v>398</v>
      </c>
    </row>
    <row r="7" spans="1:33" ht="91">
      <c r="A7" s="922"/>
      <c r="B7" s="811" t="s">
        <v>1001</v>
      </c>
      <c r="C7" s="811" t="s">
        <v>253</v>
      </c>
      <c r="D7" s="811" t="s">
        <v>96</v>
      </c>
      <c r="E7" s="811" t="s">
        <v>1020</v>
      </c>
      <c r="F7" s="923" t="s">
        <v>1100</v>
      </c>
      <c r="G7" s="811" t="s">
        <v>1101</v>
      </c>
      <c r="H7" s="811" t="s">
        <v>1099</v>
      </c>
      <c r="I7" s="811" t="s">
        <v>1093</v>
      </c>
      <c r="J7" s="811" t="s">
        <v>1094</v>
      </c>
      <c r="K7" s="811" t="s">
        <v>1095</v>
      </c>
      <c r="L7" s="811" t="s">
        <v>1096</v>
      </c>
      <c r="M7" s="811" t="s">
        <v>1097</v>
      </c>
      <c r="N7" s="924" t="s">
        <v>1098</v>
      </c>
      <c r="O7" s="923" t="s">
        <v>1100</v>
      </c>
      <c r="P7" s="811" t="s">
        <v>1101</v>
      </c>
      <c r="Q7" s="811" t="s">
        <v>1099</v>
      </c>
      <c r="R7" s="811" t="s">
        <v>1093</v>
      </c>
      <c r="S7" s="811" t="s">
        <v>1094</v>
      </c>
      <c r="T7" s="811" t="s">
        <v>1095</v>
      </c>
      <c r="U7" s="811" t="s">
        <v>1096</v>
      </c>
      <c r="V7" s="811" t="s">
        <v>1097</v>
      </c>
      <c r="W7" s="924" t="s">
        <v>1098</v>
      </c>
      <c r="X7" s="923" t="s">
        <v>1100</v>
      </c>
      <c r="Y7" s="811" t="s">
        <v>1101</v>
      </c>
      <c r="Z7" s="811" t="s">
        <v>1099</v>
      </c>
      <c r="AA7" s="811" t="s">
        <v>1093</v>
      </c>
      <c r="AB7" s="811" t="s">
        <v>1094</v>
      </c>
      <c r="AC7" s="811" t="s">
        <v>1095</v>
      </c>
      <c r="AD7" s="811" t="s">
        <v>1096</v>
      </c>
      <c r="AE7" s="811" t="s">
        <v>1097</v>
      </c>
      <c r="AF7" s="924" t="s">
        <v>1098</v>
      </c>
      <c r="AG7" s="914"/>
    </row>
    <row r="8" spans="1:33">
      <c r="A8" s="805" t="s">
        <v>1105</v>
      </c>
      <c r="C8" s="813"/>
      <c r="D8" s="914"/>
      <c r="E8" s="914"/>
      <c r="F8" s="925"/>
      <c r="G8" s="821"/>
      <c r="H8" s="821"/>
      <c r="I8" s="821"/>
      <c r="J8" s="821"/>
      <c r="K8" s="821"/>
      <c r="L8" s="821"/>
      <c r="M8" s="821"/>
      <c r="N8" s="926"/>
      <c r="O8" s="925"/>
      <c r="P8" s="821"/>
      <c r="Q8" s="821"/>
      <c r="R8" s="821"/>
      <c r="S8" s="821"/>
      <c r="T8" s="821"/>
      <c r="U8" s="821"/>
      <c r="V8" s="821"/>
      <c r="W8" s="926"/>
      <c r="X8" s="925"/>
      <c r="Y8" s="821"/>
      <c r="Z8" s="821"/>
      <c r="AA8" s="821"/>
      <c r="AB8" s="821"/>
      <c r="AC8" s="821"/>
      <c r="AD8" s="821"/>
      <c r="AE8" s="821"/>
      <c r="AF8" s="926"/>
      <c r="AG8" s="914"/>
    </row>
    <row r="9" spans="1:33">
      <c r="A9" s="814">
        <v>1</v>
      </c>
      <c r="B9" s="812" t="s">
        <v>1025</v>
      </c>
      <c r="C9" s="813" t="s">
        <v>98</v>
      </c>
      <c r="D9" s="953">
        <v>2023</v>
      </c>
      <c r="E9" s="928">
        <f>365/365</f>
        <v>1</v>
      </c>
      <c r="F9" s="929"/>
      <c r="G9" s="528"/>
      <c r="H9" s="528">
        <f>'4c- ADIT BOY'!E54</f>
        <v>-5328535.9843581775</v>
      </c>
      <c r="I9" s="528"/>
      <c r="J9" s="528"/>
      <c r="K9" s="528"/>
      <c r="L9" s="528"/>
      <c r="M9" s="528"/>
      <c r="N9" s="930">
        <v>0</v>
      </c>
      <c r="O9" s="929"/>
      <c r="P9" s="528"/>
      <c r="Q9" s="528">
        <f>'4c- ADIT BOY'!F54</f>
        <v>0</v>
      </c>
      <c r="R9" s="528"/>
      <c r="S9" s="528"/>
      <c r="T9" s="528"/>
      <c r="U9" s="528"/>
      <c r="V9" s="528"/>
      <c r="W9" s="930">
        <v>0</v>
      </c>
      <c r="X9" s="929"/>
      <c r="Y9" s="528"/>
      <c r="Z9" s="528">
        <f>'4c- ADIT BOY'!G54</f>
        <v>0</v>
      </c>
      <c r="AA9" s="528"/>
      <c r="AB9" s="528"/>
      <c r="AC9" s="528"/>
      <c r="AD9" s="528"/>
      <c r="AE9" s="528"/>
      <c r="AF9" s="930">
        <v>0</v>
      </c>
    </row>
    <row r="10" spans="1:33">
      <c r="A10" s="814">
        <f t="shared" ref="A10:A22" si="0">+A9+1</f>
        <v>2</v>
      </c>
      <c r="B10" s="812" t="s">
        <v>1026</v>
      </c>
      <c r="C10" s="813" t="s">
        <v>105</v>
      </c>
      <c r="D10" s="953">
        <v>2024</v>
      </c>
      <c r="E10" s="928">
        <f>335/365</f>
        <v>0.9178082191780822</v>
      </c>
      <c r="F10" s="929">
        <f>'4b-ADIT Projection Proration'!G10</f>
        <v>-65675.818175904686</v>
      </c>
      <c r="G10" s="528">
        <f>$E10*F10</f>
        <v>-60277.805723090605</v>
      </c>
      <c r="H10" s="528">
        <f>+G10+H9</f>
        <v>-5388813.7900812682</v>
      </c>
      <c r="I10" s="522">
        <v>0</v>
      </c>
      <c r="J10" s="528">
        <f t="shared" ref="J10:J21" si="1">I10-F10</f>
        <v>65675.818175904686</v>
      </c>
      <c r="K10" s="528">
        <f>IF(J10&gt;=0,+J10,0)</f>
        <v>65675.818175904686</v>
      </c>
      <c r="L10" s="528">
        <f>IF(K10&gt;0,0,IF(I10&lt;0,0,(-(J10)*($E10))))</f>
        <v>0</v>
      </c>
      <c r="M10" s="528">
        <f>IF(K10&gt;0,0,IF(I10&gt;0,0,(-(J10)*($E10))))</f>
        <v>0</v>
      </c>
      <c r="N10" s="930">
        <f>IF(I10&lt;0,N9+M10,N9+$G10+K10-L10)</f>
        <v>5398.0124528140805</v>
      </c>
      <c r="O10" s="929">
        <f>'4b-ADIT Projection Proration'!I10</f>
        <v>0</v>
      </c>
      <c r="P10" s="528">
        <f t="shared" ref="P10:P21" si="2">$E10*O10</f>
        <v>0</v>
      </c>
      <c r="Q10" s="528">
        <f>+P10+Q9</f>
        <v>0</v>
      </c>
      <c r="R10" s="522">
        <v>0</v>
      </c>
      <c r="S10" s="528">
        <f t="shared" ref="S10:S21" si="3">R10-O10</f>
        <v>0</v>
      </c>
      <c r="T10" s="528">
        <f>IF(S10&gt;=0,+S10,0)</f>
        <v>0</v>
      </c>
      <c r="U10" s="528">
        <f t="shared" ref="U10:U21" si="4">IF(T10&gt;0,0,IF(R10&lt;0,0,(-(S10)*($E10))))</f>
        <v>0</v>
      </c>
      <c r="V10" s="528">
        <f t="shared" ref="V10:V21" si="5">IF(T10&gt;0,0,IF(R10&gt;0,0,(-(S10)*($E10))))</f>
        <v>0</v>
      </c>
      <c r="W10" s="930">
        <f>IF(R10&lt;0,W9+V10,W9+P10+T10-U10)</f>
        <v>0</v>
      </c>
      <c r="X10" s="929">
        <f>'4b-ADIT Projection Proration'!K10</f>
        <v>0</v>
      </c>
      <c r="Y10" s="528">
        <f t="shared" ref="Y10:Y21" si="6">$E10*X10</f>
        <v>0</v>
      </c>
      <c r="Z10" s="528">
        <f>+Y10+Z9</f>
        <v>0</v>
      </c>
      <c r="AA10" s="522">
        <v>0</v>
      </c>
      <c r="AB10" s="528">
        <f t="shared" ref="AB10:AB21" si="7">AA10-X10</f>
        <v>0</v>
      </c>
      <c r="AC10" s="528">
        <f>IF(AB10&gt;=0,+AB10,0)</f>
        <v>0</v>
      </c>
      <c r="AD10" s="528">
        <f t="shared" ref="AD10:AD21" si="8">IF(AC10&gt;0,0,IF(AA10&lt;0,0,(-(AB10)*($E10))))</f>
        <v>0</v>
      </c>
      <c r="AE10" s="528">
        <f t="shared" ref="AE10:AE21" si="9">IF(AC10&gt;0,0,IF(AA10&gt;0,0,(-(AB10)*($E10))))</f>
        <v>0</v>
      </c>
      <c r="AF10" s="930">
        <f>IF(AA10&lt;0,AF9+AE10,AF9+Y10+AC10-AD10)</f>
        <v>0</v>
      </c>
    </row>
    <row r="11" spans="1:33">
      <c r="A11" s="814">
        <f t="shared" si="0"/>
        <v>3</v>
      </c>
      <c r="B11" s="812" t="s">
        <v>1026</v>
      </c>
      <c r="C11" s="813" t="s">
        <v>104</v>
      </c>
      <c r="D11" s="953">
        <v>2024</v>
      </c>
      <c r="E11" s="928">
        <f>307/365</f>
        <v>0.84109589041095889</v>
      </c>
      <c r="F11" s="929">
        <f>'4b-ADIT Projection Proration'!G11</f>
        <v>-65675.818175904686</v>
      </c>
      <c r="G11" s="528">
        <f t="shared" ref="G11:G21" si="10">$E11*F11</f>
        <v>-55239.660767130787</v>
      </c>
      <c r="H11" s="528">
        <f t="shared" ref="H11:H21" si="11">+G11+H10</f>
        <v>-5444053.4508483987</v>
      </c>
      <c r="I11" s="522">
        <v>0</v>
      </c>
      <c r="J11" s="528">
        <f t="shared" si="1"/>
        <v>65675.818175904686</v>
      </c>
      <c r="K11" s="528">
        <f t="shared" ref="K11:K21" si="12">IF(J11&gt;=0,+J11,0)</f>
        <v>65675.818175904686</v>
      </c>
      <c r="L11" s="528">
        <f t="shared" ref="L11:L21" si="13">IF(K11&gt;0,0,IF(I11&lt;0,0,(-(J11)*($E11))))</f>
        <v>0</v>
      </c>
      <c r="M11" s="528">
        <f t="shared" ref="M11:M21" si="14">IF(K11&gt;0,0,IF(I11&gt;0,0,(-(J11)*($E11))))</f>
        <v>0</v>
      </c>
      <c r="N11" s="930">
        <f t="shared" ref="N11:N21" si="15">IF(I11&lt;0,N10+M11,N10+$G11+K11-L11)</f>
        <v>15834.16986158798</v>
      </c>
      <c r="O11" s="929">
        <f>'4b-ADIT Projection Proration'!I11</f>
        <v>0</v>
      </c>
      <c r="P11" s="528">
        <f t="shared" si="2"/>
        <v>0</v>
      </c>
      <c r="Q11" s="528">
        <f t="shared" ref="Q11:Q21" si="16">+P11+Q10</f>
        <v>0</v>
      </c>
      <c r="R11" s="522">
        <v>0</v>
      </c>
      <c r="S11" s="528">
        <f t="shared" si="3"/>
        <v>0</v>
      </c>
      <c r="T11" s="528">
        <f t="shared" ref="T11:T21" si="17">IF(S11&gt;=0,+S11,0)</f>
        <v>0</v>
      </c>
      <c r="U11" s="528">
        <f t="shared" si="4"/>
        <v>0</v>
      </c>
      <c r="V11" s="528">
        <f t="shared" si="5"/>
        <v>0</v>
      </c>
      <c r="W11" s="930">
        <f t="shared" ref="W11:W21" si="18">IF(R11&lt;0,W10+V11,W10+P11+T11-U11)</f>
        <v>0</v>
      </c>
      <c r="X11" s="929">
        <f>'4b-ADIT Projection Proration'!K11</f>
        <v>0</v>
      </c>
      <c r="Y11" s="528">
        <f t="shared" si="6"/>
        <v>0</v>
      </c>
      <c r="Z11" s="528">
        <f t="shared" ref="Z11:Z21" si="19">+Y11+Z10</f>
        <v>0</v>
      </c>
      <c r="AA11" s="522">
        <v>0</v>
      </c>
      <c r="AB11" s="528">
        <f t="shared" si="7"/>
        <v>0</v>
      </c>
      <c r="AC11" s="528">
        <f t="shared" ref="AC11:AC21" si="20">IF(AB11&gt;=0,+AB11,0)</f>
        <v>0</v>
      </c>
      <c r="AD11" s="528">
        <f t="shared" si="8"/>
        <v>0</v>
      </c>
      <c r="AE11" s="528">
        <f t="shared" si="9"/>
        <v>0</v>
      </c>
      <c r="AF11" s="930">
        <f t="shared" ref="AF11:AF21" si="21">IF(AA11&lt;0,AF10+AE11,AF10+Y11+AC11-AD11)</f>
        <v>0</v>
      </c>
    </row>
    <row r="12" spans="1:33">
      <c r="A12" s="814">
        <f t="shared" si="0"/>
        <v>4</v>
      </c>
      <c r="B12" s="812" t="s">
        <v>1026</v>
      </c>
      <c r="C12" s="813" t="s">
        <v>103</v>
      </c>
      <c r="D12" s="953">
        <v>2024</v>
      </c>
      <c r="E12" s="928">
        <f>276/365</f>
        <v>0.75616438356164384</v>
      </c>
      <c r="F12" s="929">
        <f>'4b-ADIT Projection Proration'!G12</f>
        <v>-65675.818175904686</v>
      </c>
      <c r="G12" s="528">
        <f t="shared" si="10"/>
        <v>-49661.714565889568</v>
      </c>
      <c r="H12" s="528">
        <f t="shared" si="11"/>
        <v>-5493715.1654142886</v>
      </c>
      <c r="I12" s="522">
        <v>0</v>
      </c>
      <c r="J12" s="528">
        <f t="shared" si="1"/>
        <v>65675.818175904686</v>
      </c>
      <c r="K12" s="528">
        <f t="shared" si="12"/>
        <v>65675.818175904686</v>
      </c>
      <c r="L12" s="528">
        <f t="shared" si="13"/>
        <v>0</v>
      </c>
      <c r="M12" s="528">
        <f t="shared" si="14"/>
        <v>0</v>
      </c>
      <c r="N12" s="930">
        <f t="shared" si="15"/>
        <v>31848.273471603097</v>
      </c>
      <c r="O12" s="929">
        <f>'4b-ADIT Projection Proration'!I12</f>
        <v>0</v>
      </c>
      <c r="P12" s="528">
        <f t="shared" si="2"/>
        <v>0</v>
      </c>
      <c r="Q12" s="528">
        <f t="shared" si="16"/>
        <v>0</v>
      </c>
      <c r="R12" s="522">
        <v>0</v>
      </c>
      <c r="S12" s="528">
        <f t="shared" si="3"/>
        <v>0</v>
      </c>
      <c r="T12" s="528">
        <f t="shared" si="17"/>
        <v>0</v>
      </c>
      <c r="U12" s="528">
        <f t="shared" si="4"/>
        <v>0</v>
      </c>
      <c r="V12" s="528">
        <f t="shared" si="5"/>
        <v>0</v>
      </c>
      <c r="W12" s="930">
        <f t="shared" si="18"/>
        <v>0</v>
      </c>
      <c r="X12" s="929">
        <f>'4b-ADIT Projection Proration'!K12</f>
        <v>0</v>
      </c>
      <c r="Y12" s="528">
        <f t="shared" si="6"/>
        <v>0</v>
      </c>
      <c r="Z12" s="528">
        <f t="shared" si="19"/>
        <v>0</v>
      </c>
      <c r="AA12" s="522">
        <v>0</v>
      </c>
      <c r="AB12" s="528">
        <f t="shared" si="7"/>
        <v>0</v>
      </c>
      <c r="AC12" s="528">
        <f t="shared" si="20"/>
        <v>0</v>
      </c>
      <c r="AD12" s="528">
        <f t="shared" si="8"/>
        <v>0</v>
      </c>
      <c r="AE12" s="528">
        <f t="shared" si="9"/>
        <v>0</v>
      </c>
      <c r="AF12" s="930">
        <f t="shared" si="21"/>
        <v>0</v>
      </c>
    </row>
    <row r="13" spans="1:33">
      <c r="A13" s="814">
        <f t="shared" si="0"/>
        <v>5</v>
      </c>
      <c r="B13" s="812" t="s">
        <v>1026</v>
      </c>
      <c r="C13" s="813" t="s">
        <v>95</v>
      </c>
      <c r="D13" s="953">
        <v>2024</v>
      </c>
      <c r="E13" s="928">
        <f>246/365</f>
        <v>0.67397260273972603</v>
      </c>
      <c r="F13" s="929">
        <f>'4b-ADIT Projection Proration'!G13</f>
        <v>-65675.818175904686</v>
      </c>
      <c r="G13" s="528">
        <f t="shared" si="10"/>
        <v>-44263.702113075487</v>
      </c>
      <c r="H13" s="528">
        <f t="shared" si="11"/>
        <v>-5537978.8675273638</v>
      </c>
      <c r="I13" s="522">
        <v>0</v>
      </c>
      <c r="J13" s="528">
        <f t="shared" si="1"/>
        <v>65675.818175904686</v>
      </c>
      <c r="K13" s="528">
        <f t="shared" si="12"/>
        <v>65675.818175904686</v>
      </c>
      <c r="L13" s="528">
        <f t="shared" si="13"/>
        <v>0</v>
      </c>
      <c r="M13" s="528">
        <f t="shared" si="14"/>
        <v>0</v>
      </c>
      <c r="N13" s="930">
        <f t="shared" si="15"/>
        <v>53260.389534432295</v>
      </c>
      <c r="O13" s="929">
        <f>'4b-ADIT Projection Proration'!I13</f>
        <v>0</v>
      </c>
      <c r="P13" s="528">
        <f t="shared" si="2"/>
        <v>0</v>
      </c>
      <c r="Q13" s="528">
        <f t="shared" si="16"/>
        <v>0</v>
      </c>
      <c r="R13" s="522">
        <v>0</v>
      </c>
      <c r="S13" s="528">
        <f t="shared" si="3"/>
        <v>0</v>
      </c>
      <c r="T13" s="528">
        <f t="shared" si="17"/>
        <v>0</v>
      </c>
      <c r="U13" s="528">
        <f t="shared" si="4"/>
        <v>0</v>
      </c>
      <c r="V13" s="528">
        <f t="shared" si="5"/>
        <v>0</v>
      </c>
      <c r="W13" s="930">
        <f t="shared" si="18"/>
        <v>0</v>
      </c>
      <c r="X13" s="929">
        <f>'4b-ADIT Projection Proration'!K13</f>
        <v>0</v>
      </c>
      <c r="Y13" s="528">
        <f t="shared" si="6"/>
        <v>0</v>
      </c>
      <c r="Z13" s="528">
        <f t="shared" si="19"/>
        <v>0</v>
      </c>
      <c r="AA13" s="522">
        <v>0</v>
      </c>
      <c r="AB13" s="528">
        <f t="shared" si="7"/>
        <v>0</v>
      </c>
      <c r="AC13" s="528">
        <f t="shared" si="20"/>
        <v>0</v>
      </c>
      <c r="AD13" s="528">
        <f t="shared" si="8"/>
        <v>0</v>
      </c>
      <c r="AE13" s="528">
        <f t="shared" si="9"/>
        <v>0</v>
      </c>
      <c r="AF13" s="930">
        <f t="shared" si="21"/>
        <v>0</v>
      </c>
    </row>
    <row r="14" spans="1:33">
      <c r="A14" s="814">
        <f t="shared" si="0"/>
        <v>6</v>
      </c>
      <c r="B14" s="812" t="s">
        <v>1026</v>
      </c>
      <c r="C14" s="813" t="s">
        <v>92</v>
      </c>
      <c r="D14" s="953">
        <v>2024</v>
      </c>
      <c r="E14" s="928">
        <f>215/365</f>
        <v>0.58904109589041098</v>
      </c>
      <c r="F14" s="929">
        <f>'4b-ADIT Projection Proration'!G14</f>
        <v>-65675.818175904686</v>
      </c>
      <c r="G14" s="528">
        <f t="shared" si="10"/>
        <v>-38685.755911834269</v>
      </c>
      <c r="H14" s="528">
        <f t="shared" si="11"/>
        <v>-5576664.6234391984</v>
      </c>
      <c r="I14" s="522">
        <v>0</v>
      </c>
      <c r="J14" s="528">
        <f t="shared" si="1"/>
        <v>65675.818175904686</v>
      </c>
      <c r="K14" s="528">
        <f t="shared" si="12"/>
        <v>65675.818175904686</v>
      </c>
      <c r="L14" s="528">
        <f t="shared" si="13"/>
        <v>0</v>
      </c>
      <c r="M14" s="528">
        <f t="shared" si="14"/>
        <v>0</v>
      </c>
      <c r="N14" s="930">
        <f t="shared" si="15"/>
        <v>80250.451798502705</v>
      </c>
      <c r="O14" s="929">
        <f>'4b-ADIT Projection Proration'!I14</f>
        <v>0</v>
      </c>
      <c r="P14" s="528">
        <f t="shared" si="2"/>
        <v>0</v>
      </c>
      <c r="Q14" s="528">
        <f t="shared" si="16"/>
        <v>0</v>
      </c>
      <c r="R14" s="522">
        <v>0</v>
      </c>
      <c r="S14" s="528">
        <f t="shared" si="3"/>
        <v>0</v>
      </c>
      <c r="T14" s="528">
        <f t="shared" si="17"/>
        <v>0</v>
      </c>
      <c r="U14" s="528">
        <f t="shared" si="4"/>
        <v>0</v>
      </c>
      <c r="V14" s="528">
        <f t="shared" si="5"/>
        <v>0</v>
      </c>
      <c r="W14" s="930">
        <f t="shared" si="18"/>
        <v>0</v>
      </c>
      <c r="X14" s="929">
        <f>'4b-ADIT Projection Proration'!K14</f>
        <v>0</v>
      </c>
      <c r="Y14" s="528">
        <f t="shared" si="6"/>
        <v>0</v>
      </c>
      <c r="Z14" s="528">
        <f t="shared" si="19"/>
        <v>0</v>
      </c>
      <c r="AA14" s="522">
        <v>0</v>
      </c>
      <c r="AB14" s="528">
        <f t="shared" si="7"/>
        <v>0</v>
      </c>
      <c r="AC14" s="528">
        <f t="shared" si="20"/>
        <v>0</v>
      </c>
      <c r="AD14" s="528">
        <f t="shared" si="8"/>
        <v>0</v>
      </c>
      <c r="AE14" s="528">
        <f t="shared" si="9"/>
        <v>0</v>
      </c>
      <c r="AF14" s="930">
        <f t="shared" si="21"/>
        <v>0</v>
      </c>
    </row>
    <row r="15" spans="1:33">
      <c r="A15" s="814">
        <f t="shared" si="0"/>
        <v>7</v>
      </c>
      <c r="B15" s="812" t="s">
        <v>1026</v>
      </c>
      <c r="C15" s="813" t="s">
        <v>145</v>
      </c>
      <c r="D15" s="953">
        <v>2024</v>
      </c>
      <c r="E15" s="928">
        <f>185/365</f>
        <v>0.50684931506849318</v>
      </c>
      <c r="F15" s="929">
        <f>'4b-ADIT Projection Proration'!G15</f>
        <v>-65675.818175904686</v>
      </c>
      <c r="G15" s="528">
        <f t="shared" si="10"/>
        <v>-33287.743459020188</v>
      </c>
      <c r="H15" s="528">
        <f t="shared" si="11"/>
        <v>-5609952.3668982182</v>
      </c>
      <c r="I15" s="522">
        <v>0</v>
      </c>
      <c r="J15" s="528">
        <f t="shared" si="1"/>
        <v>65675.818175904686</v>
      </c>
      <c r="K15" s="528">
        <f t="shared" si="12"/>
        <v>65675.818175904686</v>
      </c>
      <c r="L15" s="528">
        <f t="shared" si="13"/>
        <v>0</v>
      </c>
      <c r="M15" s="528">
        <f t="shared" si="14"/>
        <v>0</v>
      </c>
      <c r="N15" s="930">
        <f t="shared" si="15"/>
        <v>112638.5265153872</v>
      </c>
      <c r="O15" s="929">
        <f>'4b-ADIT Projection Proration'!I15</f>
        <v>0</v>
      </c>
      <c r="P15" s="528">
        <f t="shared" si="2"/>
        <v>0</v>
      </c>
      <c r="Q15" s="528">
        <f t="shared" si="16"/>
        <v>0</v>
      </c>
      <c r="R15" s="522">
        <v>0</v>
      </c>
      <c r="S15" s="528">
        <f t="shared" si="3"/>
        <v>0</v>
      </c>
      <c r="T15" s="528">
        <f t="shared" si="17"/>
        <v>0</v>
      </c>
      <c r="U15" s="528">
        <f t="shared" si="4"/>
        <v>0</v>
      </c>
      <c r="V15" s="528">
        <f t="shared" si="5"/>
        <v>0</v>
      </c>
      <c r="W15" s="930">
        <f t="shared" si="18"/>
        <v>0</v>
      </c>
      <c r="X15" s="929">
        <f>'4b-ADIT Projection Proration'!K15</f>
        <v>0</v>
      </c>
      <c r="Y15" s="528">
        <f t="shared" si="6"/>
        <v>0</v>
      </c>
      <c r="Z15" s="528">
        <f t="shared" si="19"/>
        <v>0</v>
      </c>
      <c r="AA15" s="522">
        <v>0</v>
      </c>
      <c r="AB15" s="528">
        <f t="shared" si="7"/>
        <v>0</v>
      </c>
      <c r="AC15" s="528">
        <f t="shared" si="20"/>
        <v>0</v>
      </c>
      <c r="AD15" s="528">
        <f t="shared" si="8"/>
        <v>0</v>
      </c>
      <c r="AE15" s="528">
        <f t="shared" si="9"/>
        <v>0</v>
      </c>
      <c r="AF15" s="930">
        <f t="shared" si="21"/>
        <v>0</v>
      </c>
    </row>
    <row r="16" spans="1:33">
      <c r="A16" s="814">
        <f t="shared" si="0"/>
        <v>8</v>
      </c>
      <c r="B16" s="812" t="s">
        <v>1026</v>
      </c>
      <c r="C16" s="813" t="s">
        <v>102</v>
      </c>
      <c r="D16" s="953">
        <v>2024</v>
      </c>
      <c r="E16" s="928">
        <f>154/365</f>
        <v>0.42191780821917807</v>
      </c>
      <c r="F16" s="929">
        <f>'4b-ADIT Projection Proration'!G16</f>
        <v>-65675.818175904686</v>
      </c>
      <c r="G16" s="528">
        <f t="shared" si="10"/>
        <v>-27709.797257778962</v>
      </c>
      <c r="H16" s="528">
        <f t="shared" si="11"/>
        <v>-5637662.1641559973</v>
      </c>
      <c r="I16" s="522">
        <v>0</v>
      </c>
      <c r="J16" s="528">
        <f t="shared" si="1"/>
        <v>65675.818175904686</v>
      </c>
      <c r="K16" s="528">
        <f t="shared" si="12"/>
        <v>65675.818175904686</v>
      </c>
      <c r="L16" s="528">
        <f t="shared" si="13"/>
        <v>0</v>
      </c>
      <c r="M16" s="528">
        <f t="shared" si="14"/>
        <v>0</v>
      </c>
      <c r="N16" s="930">
        <f t="shared" si="15"/>
        <v>150604.54743351293</v>
      </c>
      <c r="O16" s="929">
        <f>'4b-ADIT Projection Proration'!I16</f>
        <v>0</v>
      </c>
      <c r="P16" s="528">
        <f t="shared" si="2"/>
        <v>0</v>
      </c>
      <c r="Q16" s="528">
        <f t="shared" si="16"/>
        <v>0</v>
      </c>
      <c r="R16" s="522">
        <v>0</v>
      </c>
      <c r="S16" s="528">
        <f t="shared" si="3"/>
        <v>0</v>
      </c>
      <c r="T16" s="528">
        <f t="shared" si="17"/>
        <v>0</v>
      </c>
      <c r="U16" s="528">
        <f t="shared" si="4"/>
        <v>0</v>
      </c>
      <c r="V16" s="528">
        <f t="shared" si="5"/>
        <v>0</v>
      </c>
      <c r="W16" s="930">
        <f t="shared" si="18"/>
        <v>0</v>
      </c>
      <c r="X16" s="929">
        <f>'4b-ADIT Projection Proration'!K16</f>
        <v>0</v>
      </c>
      <c r="Y16" s="528">
        <f t="shared" si="6"/>
        <v>0</v>
      </c>
      <c r="Z16" s="528">
        <f t="shared" si="19"/>
        <v>0</v>
      </c>
      <c r="AA16" s="522">
        <v>0</v>
      </c>
      <c r="AB16" s="528">
        <f t="shared" si="7"/>
        <v>0</v>
      </c>
      <c r="AC16" s="528">
        <f t="shared" si="20"/>
        <v>0</v>
      </c>
      <c r="AD16" s="528">
        <f t="shared" si="8"/>
        <v>0</v>
      </c>
      <c r="AE16" s="528">
        <f t="shared" si="9"/>
        <v>0</v>
      </c>
      <c r="AF16" s="930">
        <f t="shared" si="21"/>
        <v>0</v>
      </c>
    </row>
    <row r="17" spans="1:33" s="813" customFormat="1">
      <c r="A17" s="814">
        <f t="shared" si="0"/>
        <v>9</v>
      </c>
      <c r="B17" s="812" t="s">
        <v>1026</v>
      </c>
      <c r="C17" s="813" t="s">
        <v>101</v>
      </c>
      <c r="D17" s="953">
        <v>2024</v>
      </c>
      <c r="E17" s="928">
        <f>123/365</f>
        <v>0.33698630136986302</v>
      </c>
      <c r="F17" s="929">
        <f>'4b-ADIT Projection Proration'!G17</f>
        <v>-65675.818175904686</v>
      </c>
      <c r="G17" s="528">
        <f t="shared" si="10"/>
        <v>-22131.851056537744</v>
      </c>
      <c r="H17" s="528">
        <f t="shared" si="11"/>
        <v>-5659794.0152125349</v>
      </c>
      <c r="I17" s="522">
        <v>0</v>
      </c>
      <c r="J17" s="528">
        <f t="shared" si="1"/>
        <v>65675.818175904686</v>
      </c>
      <c r="K17" s="528">
        <f t="shared" si="12"/>
        <v>65675.818175904686</v>
      </c>
      <c r="L17" s="528">
        <f t="shared" si="13"/>
        <v>0</v>
      </c>
      <c r="M17" s="528">
        <f t="shared" si="14"/>
        <v>0</v>
      </c>
      <c r="N17" s="930">
        <f t="shared" si="15"/>
        <v>194148.51455287987</v>
      </c>
      <c r="O17" s="929">
        <f>'4b-ADIT Projection Proration'!I17</f>
        <v>0</v>
      </c>
      <c r="P17" s="528">
        <f t="shared" si="2"/>
        <v>0</v>
      </c>
      <c r="Q17" s="528">
        <f t="shared" si="16"/>
        <v>0</v>
      </c>
      <c r="R17" s="522">
        <v>0</v>
      </c>
      <c r="S17" s="528">
        <f t="shared" si="3"/>
        <v>0</v>
      </c>
      <c r="T17" s="528">
        <f t="shared" si="17"/>
        <v>0</v>
      </c>
      <c r="U17" s="528">
        <f t="shared" si="4"/>
        <v>0</v>
      </c>
      <c r="V17" s="528">
        <f t="shared" si="5"/>
        <v>0</v>
      </c>
      <c r="W17" s="930">
        <f t="shared" si="18"/>
        <v>0</v>
      </c>
      <c r="X17" s="929">
        <f>'4b-ADIT Projection Proration'!K17</f>
        <v>0</v>
      </c>
      <c r="Y17" s="528">
        <f t="shared" si="6"/>
        <v>0</v>
      </c>
      <c r="Z17" s="528">
        <f t="shared" si="19"/>
        <v>0</v>
      </c>
      <c r="AA17" s="522">
        <v>0</v>
      </c>
      <c r="AB17" s="528">
        <f t="shared" si="7"/>
        <v>0</v>
      </c>
      <c r="AC17" s="528">
        <f t="shared" si="20"/>
        <v>0</v>
      </c>
      <c r="AD17" s="528">
        <f t="shared" si="8"/>
        <v>0</v>
      </c>
      <c r="AE17" s="528">
        <f t="shared" si="9"/>
        <v>0</v>
      </c>
      <c r="AF17" s="930">
        <f t="shared" si="21"/>
        <v>0</v>
      </c>
    </row>
    <row r="18" spans="1:33" s="813" customFormat="1">
      <c r="A18" s="814">
        <f t="shared" si="0"/>
        <v>10</v>
      </c>
      <c r="B18" s="812" t="s">
        <v>1026</v>
      </c>
      <c r="C18" s="813" t="s">
        <v>100</v>
      </c>
      <c r="D18" s="953">
        <v>2024</v>
      </c>
      <c r="E18" s="928">
        <f>93/365</f>
        <v>0.25479452054794521</v>
      </c>
      <c r="F18" s="929">
        <f>'4b-ADIT Projection Proration'!G18</f>
        <v>-65675.818175904686</v>
      </c>
      <c r="G18" s="528">
        <f t="shared" si="10"/>
        <v>-16733.83860372366</v>
      </c>
      <c r="H18" s="528">
        <f t="shared" si="11"/>
        <v>-5676527.8538162587</v>
      </c>
      <c r="I18" s="522">
        <v>0</v>
      </c>
      <c r="J18" s="528">
        <f t="shared" si="1"/>
        <v>65675.818175904686</v>
      </c>
      <c r="K18" s="528">
        <f t="shared" si="12"/>
        <v>65675.818175904686</v>
      </c>
      <c r="L18" s="528">
        <f t="shared" si="13"/>
        <v>0</v>
      </c>
      <c r="M18" s="528">
        <f t="shared" si="14"/>
        <v>0</v>
      </c>
      <c r="N18" s="930">
        <f t="shared" si="15"/>
        <v>243090.49412506091</v>
      </c>
      <c r="O18" s="929">
        <f>'4b-ADIT Projection Proration'!I18</f>
        <v>0</v>
      </c>
      <c r="P18" s="528">
        <f t="shared" si="2"/>
        <v>0</v>
      </c>
      <c r="Q18" s="528">
        <f t="shared" si="16"/>
        <v>0</v>
      </c>
      <c r="R18" s="522">
        <v>0</v>
      </c>
      <c r="S18" s="528">
        <f t="shared" si="3"/>
        <v>0</v>
      </c>
      <c r="T18" s="528">
        <f t="shared" si="17"/>
        <v>0</v>
      </c>
      <c r="U18" s="528">
        <f t="shared" si="4"/>
        <v>0</v>
      </c>
      <c r="V18" s="528">
        <f t="shared" si="5"/>
        <v>0</v>
      </c>
      <c r="W18" s="930">
        <f t="shared" si="18"/>
        <v>0</v>
      </c>
      <c r="X18" s="929">
        <f>'4b-ADIT Projection Proration'!K18</f>
        <v>0</v>
      </c>
      <c r="Y18" s="528">
        <f t="shared" si="6"/>
        <v>0</v>
      </c>
      <c r="Z18" s="528">
        <f t="shared" si="19"/>
        <v>0</v>
      </c>
      <c r="AA18" s="522">
        <v>0</v>
      </c>
      <c r="AB18" s="528">
        <f t="shared" si="7"/>
        <v>0</v>
      </c>
      <c r="AC18" s="528">
        <f t="shared" si="20"/>
        <v>0</v>
      </c>
      <c r="AD18" s="528">
        <f t="shared" si="8"/>
        <v>0</v>
      </c>
      <c r="AE18" s="528">
        <f t="shared" si="9"/>
        <v>0</v>
      </c>
      <c r="AF18" s="930">
        <f t="shared" si="21"/>
        <v>0</v>
      </c>
    </row>
    <row r="19" spans="1:33">
      <c r="A19" s="814">
        <f t="shared" si="0"/>
        <v>11</v>
      </c>
      <c r="B19" s="812" t="s">
        <v>1026</v>
      </c>
      <c r="C19" s="813" t="s">
        <v>106</v>
      </c>
      <c r="D19" s="953">
        <v>2024</v>
      </c>
      <c r="E19" s="928">
        <f>62/365</f>
        <v>0.16986301369863013</v>
      </c>
      <c r="F19" s="929">
        <f>'4b-ADIT Projection Proration'!G19</f>
        <v>-65675.818175904686</v>
      </c>
      <c r="G19" s="528">
        <f t="shared" si="10"/>
        <v>-11155.892402482439</v>
      </c>
      <c r="H19" s="528">
        <f t="shared" si="11"/>
        <v>-5687683.7462187409</v>
      </c>
      <c r="I19" s="522">
        <v>0</v>
      </c>
      <c r="J19" s="528">
        <f t="shared" si="1"/>
        <v>65675.818175904686</v>
      </c>
      <c r="K19" s="528">
        <f t="shared" si="12"/>
        <v>65675.818175904686</v>
      </c>
      <c r="L19" s="528">
        <f t="shared" si="13"/>
        <v>0</v>
      </c>
      <c r="M19" s="528">
        <f t="shared" si="14"/>
        <v>0</v>
      </c>
      <c r="N19" s="930">
        <f t="shared" si="15"/>
        <v>297610.41989848315</v>
      </c>
      <c r="O19" s="929">
        <f>'4b-ADIT Projection Proration'!I19</f>
        <v>0</v>
      </c>
      <c r="P19" s="528">
        <f t="shared" si="2"/>
        <v>0</v>
      </c>
      <c r="Q19" s="528">
        <f t="shared" si="16"/>
        <v>0</v>
      </c>
      <c r="R19" s="522">
        <v>0</v>
      </c>
      <c r="S19" s="528">
        <f t="shared" si="3"/>
        <v>0</v>
      </c>
      <c r="T19" s="528">
        <f t="shared" si="17"/>
        <v>0</v>
      </c>
      <c r="U19" s="528">
        <f t="shared" si="4"/>
        <v>0</v>
      </c>
      <c r="V19" s="528">
        <f t="shared" si="5"/>
        <v>0</v>
      </c>
      <c r="W19" s="930">
        <f t="shared" si="18"/>
        <v>0</v>
      </c>
      <c r="X19" s="929">
        <f>'4b-ADIT Projection Proration'!K19</f>
        <v>0</v>
      </c>
      <c r="Y19" s="528">
        <f t="shared" si="6"/>
        <v>0</v>
      </c>
      <c r="Z19" s="528">
        <f t="shared" si="19"/>
        <v>0</v>
      </c>
      <c r="AA19" s="522">
        <v>0</v>
      </c>
      <c r="AB19" s="528">
        <f t="shared" si="7"/>
        <v>0</v>
      </c>
      <c r="AC19" s="528">
        <f t="shared" si="20"/>
        <v>0</v>
      </c>
      <c r="AD19" s="528">
        <f t="shared" si="8"/>
        <v>0</v>
      </c>
      <c r="AE19" s="528">
        <f t="shared" si="9"/>
        <v>0</v>
      </c>
      <c r="AF19" s="930">
        <f t="shared" si="21"/>
        <v>0</v>
      </c>
    </row>
    <row r="20" spans="1:33">
      <c r="A20" s="814">
        <f t="shared" si="0"/>
        <v>12</v>
      </c>
      <c r="B20" s="812" t="s">
        <v>1026</v>
      </c>
      <c r="C20" s="813" t="s">
        <v>99</v>
      </c>
      <c r="D20" s="953">
        <v>2024</v>
      </c>
      <c r="E20" s="928">
        <f>32/365</f>
        <v>8.7671232876712329E-2</v>
      </c>
      <c r="F20" s="929">
        <f>'4b-ADIT Projection Proration'!G20</f>
        <v>-65675.818175904686</v>
      </c>
      <c r="G20" s="528">
        <f t="shared" si="10"/>
        <v>-5757.8799496683559</v>
      </c>
      <c r="H20" s="528">
        <f t="shared" si="11"/>
        <v>-5693441.6261684094</v>
      </c>
      <c r="I20" s="522">
        <v>0</v>
      </c>
      <c r="J20" s="528">
        <f t="shared" si="1"/>
        <v>65675.818175904686</v>
      </c>
      <c r="K20" s="528">
        <f t="shared" si="12"/>
        <v>65675.818175904686</v>
      </c>
      <c r="L20" s="528">
        <f t="shared" si="13"/>
        <v>0</v>
      </c>
      <c r="M20" s="528">
        <f t="shared" si="14"/>
        <v>0</v>
      </c>
      <c r="N20" s="930">
        <f t="shared" si="15"/>
        <v>357528.35812471947</v>
      </c>
      <c r="O20" s="929">
        <f>'4b-ADIT Projection Proration'!I20</f>
        <v>0</v>
      </c>
      <c r="P20" s="528">
        <f t="shared" si="2"/>
        <v>0</v>
      </c>
      <c r="Q20" s="528">
        <f t="shared" si="16"/>
        <v>0</v>
      </c>
      <c r="R20" s="522">
        <v>0</v>
      </c>
      <c r="S20" s="528">
        <f t="shared" si="3"/>
        <v>0</v>
      </c>
      <c r="T20" s="528">
        <f t="shared" si="17"/>
        <v>0</v>
      </c>
      <c r="U20" s="528">
        <f t="shared" si="4"/>
        <v>0</v>
      </c>
      <c r="V20" s="528">
        <f t="shared" si="5"/>
        <v>0</v>
      </c>
      <c r="W20" s="930">
        <f t="shared" si="18"/>
        <v>0</v>
      </c>
      <c r="X20" s="929">
        <f>'4b-ADIT Projection Proration'!K20</f>
        <v>0</v>
      </c>
      <c r="Y20" s="528">
        <f t="shared" si="6"/>
        <v>0</v>
      </c>
      <c r="Z20" s="528">
        <f t="shared" si="19"/>
        <v>0</v>
      </c>
      <c r="AA20" s="522">
        <v>0</v>
      </c>
      <c r="AB20" s="528">
        <f t="shared" si="7"/>
        <v>0</v>
      </c>
      <c r="AC20" s="528">
        <f t="shared" si="20"/>
        <v>0</v>
      </c>
      <c r="AD20" s="528">
        <f t="shared" si="8"/>
        <v>0</v>
      </c>
      <c r="AE20" s="528">
        <f t="shared" si="9"/>
        <v>0</v>
      </c>
      <c r="AF20" s="930">
        <f t="shared" si="21"/>
        <v>0</v>
      </c>
    </row>
    <row r="21" spans="1:33">
      <c r="A21" s="814">
        <f t="shared" si="0"/>
        <v>13</v>
      </c>
      <c r="B21" s="812" t="s">
        <v>1026</v>
      </c>
      <c r="C21" s="813" t="s">
        <v>98</v>
      </c>
      <c r="D21" s="953">
        <v>2024</v>
      </c>
      <c r="E21" s="928">
        <f>1/365</f>
        <v>2.7397260273972603E-3</v>
      </c>
      <c r="F21" s="931">
        <f>'4b-ADIT Projection Proration'!G21</f>
        <v>-65675.818175904686</v>
      </c>
      <c r="G21" s="932">
        <f t="shared" si="10"/>
        <v>-179.93374842713612</v>
      </c>
      <c r="H21" s="932">
        <f t="shared" si="11"/>
        <v>-5693621.5599168362</v>
      </c>
      <c r="I21" s="524">
        <v>0</v>
      </c>
      <c r="J21" s="932">
        <f t="shared" si="1"/>
        <v>65675.818175904686</v>
      </c>
      <c r="K21" s="932">
        <f t="shared" si="12"/>
        <v>65675.818175904686</v>
      </c>
      <c r="L21" s="932">
        <f t="shared" si="13"/>
        <v>0</v>
      </c>
      <c r="M21" s="932">
        <f t="shared" si="14"/>
        <v>0</v>
      </c>
      <c r="N21" s="933">
        <f t="shared" si="15"/>
        <v>423024.24255219701</v>
      </c>
      <c r="O21" s="931">
        <f>'4b-ADIT Projection Proration'!I21</f>
        <v>0</v>
      </c>
      <c r="P21" s="932">
        <f t="shared" si="2"/>
        <v>0</v>
      </c>
      <c r="Q21" s="932">
        <f t="shared" si="16"/>
        <v>0</v>
      </c>
      <c r="R21" s="524">
        <v>0</v>
      </c>
      <c r="S21" s="932">
        <f t="shared" si="3"/>
        <v>0</v>
      </c>
      <c r="T21" s="932">
        <f t="shared" si="17"/>
        <v>0</v>
      </c>
      <c r="U21" s="932">
        <f t="shared" si="4"/>
        <v>0</v>
      </c>
      <c r="V21" s="932">
        <f t="shared" si="5"/>
        <v>0</v>
      </c>
      <c r="W21" s="933">
        <f t="shared" si="18"/>
        <v>0</v>
      </c>
      <c r="X21" s="931">
        <f>'4b-ADIT Projection Proration'!K21</f>
        <v>0</v>
      </c>
      <c r="Y21" s="932">
        <f t="shared" si="6"/>
        <v>0</v>
      </c>
      <c r="Z21" s="932">
        <f t="shared" si="19"/>
        <v>0</v>
      </c>
      <c r="AA21" s="524">
        <v>0</v>
      </c>
      <c r="AB21" s="932">
        <f t="shared" si="7"/>
        <v>0</v>
      </c>
      <c r="AC21" s="932">
        <f t="shared" si="20"/>
        <v>0</v>
      </c>
      <c r="AD21" s="932">
        <f t="shared" si="8"/>
        <v>0</v>
      </c>
      <c r="AE21" s="932">
        <f t="shared" si="9"/>
        <v>0</v>
      </c>
      <c r="AF21" s="933">
        <f t="shared" si="21"/>
        <v>0</v>
      </c>
    </row>
    <row r="22" spans="1:33">
      <c r="A22" s="814">
        <f t="shared" si="0"/>
        <v>14</v>
      </c>
      <c r="B22" s="815" t="s">
        <v>1027</v>
      </c>
      <c r="C22" s="813"/>
      <c r="D22" s="746"/>
      <c r="E22" s="813"/>
      <c r="F22" s="929">
        <f t="shared" ref="F22:M22" si="22">SUM(F9:F21)</f>
        <v>-788109.81811085623</v>
      </c>
      <c r="G22" s="528">
        <f t="shared" si="22"/>
        <v>-365085.57555865921</v>
      </c>
      <c r="H22" s="528"/>
      <c r="I22" s="528">
        <f t="shared" si="22"/>
        <v>0</v>
      </c>
      <c r="J22" s="528">
        <f t="shared" si="22"/>
        <v>788109.81811085623</v>
      </c>
      <c r="K22" s="528">
        <f t="shared" si="22"/>
        <v>788109.81811085623</v>
      </c>
      <c r="L22" s="528">
        <f t="shared" si="22"/>
        <v>0</v>
      </c>
      <c r="M22" s="528">
        <f t="shared" si="22"/>
        <v>0</v>
      </c>
      <c r="N22" s="930"/>
      <c r="O22" s="929">
        <f t="shared" ref="O22:P22" si="23">SUM(O9:O21)</f>
        <v>0</v>
      </c>
      <c r="P22" s="528">
        <f t="shared" si="23"/>
        <v>0</v>
      </c>
      <c r="Q22" s="528"/>
      <c r="R22" s="528">
        <f t="shared" ref="R22:V22" si="24">SUM(R9:R21)</f>
        <v>0</v>
      </c>
      <c r="S22" s="528">
        <f t="shared" si="24"/>
        <v>0</v>
      </c>
      <c r="T22" s="528">
        <f t="shared" si="24"/>
        <v>0</v>
      </c>
      <c r="U22" s="528">
        <f t="shared" si="24"/>
        <v>0</v>
      </c>
      <c r="V22" s="528">
        <f t="shared" si="24"/>
        <v>0</v>
      </c>
      <c r="W22" s="930"/>
      <c r="X22" s="929">
        <f t="shared" ref="X22:Y22" si="25">SUM(X9:X21)</f>
        <v>0</v>
      </c>
      <c r="Y22" s="528">
        <f t="shared" si="25"/>
        <v>0</v>
      </c>
      <c r="Z22" s="528"/>
      <c r="AA22" s="528">
        <f t="shared" ref="AA22:AE22" si="26">SUM(AA9:AA21)</f>
        <v>0</v>
      </c>
      <c r="AB22" s="528">
        <f t="shared" si="26"/>
        <v>0</v>
      </c>
      <c r="AC22" s="528">
        <f t="shared" si="26"/>
        <v>0</v>
      </c>
      <c r="AD22" s="528">
        <f t="shared" si="26"/>
        <v>0</v>
      </c>
      <c r="AE22" s="528">
        <f t="shared" si="26"/>
        <v>0</v>
      </c>
      <c r="AF22" s="930"/>
    </row>
    <row r="23" spans="1:33">
      <c r="A23" s="814"/>
      <c r="B23" s="815"/>
      <c r="C23" s="813"/>
      <c r="E23" s="813"/>
      <c r="F23" s="929"/>
      <c r="G23" s="528"/>
      <c r="H23" s="528"/>
      <c r="I23" s="528"/>
      <c r="J23" s="528"/>
      <c r="K23" s="528"/>
      <c r="L23" s="528"/>
      <c r="M23" s="528"/>
      <c r="N23" s="930"/>
      <c r="O23" s="929"/>
      <c r="P23" s="528"/>
      <c r="Q23" s="528"/>
      <c r="R23" s="528"/>
      <c r="S23" s="528"/>
      <c r="T23" s="528"/>
      <c r="U23" s="528"/>
      <c r="V23" s="528"/>
      <c r="W23" s="930"/>
      <c r="X23" s="929"/>
      <c r="Y23" s="528"/>
      <c r="Z23" s="528"/>
      <c r="AA23" s="528"/>
      <c r="AB23" s="528"/>
      <c r="AC23" s="528"/>
      <c r="AD23" s="528"/>
      <c r="AE23" s="528"/>
      <c r="AF23" s="930"/>
    </row>
    <row r="24" spans="1:33">
      <c r="A24" s="805" t="s">
        <v>1106</v>
      </c>
      <c r="C24" s="813"/>
      <c r="D24" s="808"/>
      <c r="E24" s="914"/>
      <c r="F24" s="929"/>
      <c r="G24" s="528"/>
      <c r="H24" s="528"/>
      <c r="I24" s="528"/>
      <c r="J24" s="528"/>
      <c r="K24" s="528"/>
      <c r="L24" s="528"/>
      <c r="M24" s="528"/>
      <c r="N24" s="930"/>
      <c r="O24" s="929"/>
      <c r="P24" s="528"/>
      <c r="Q24" s="528"/>
      <c r="R24" s="528"/>
      <c r="S24" s="528"/>
      <c r="T24" s="528"/>
      <c r="U24" s="528"/>
      <c r="V24" s="528"/>
      <c r="W24" s="930"/>
      <c r="X24" s="929"/>
      <c r="Y24" s="528"/>
      <c r="Z24" s="528"/>
      <c r="AA24" s="528"/>
      <c r="AB24" s="528"/>
      <c r="AC24" s="528"/>
      <c r="AD24" s="528"/>
      <c r="AE24" s="528"/>
      <c r="AF24" s="930"/>
      <c r="AG24" s="914"/>
    </row>
    <row r="25" spans="1:33">
      <c r="A25" s="814">
        <f>A22+1</f>
        <v>15</v>
      </c>
      <c r="B25" s="812" t="s">
        <v>1028</v>
      </c>
      <c r="C25" s="813" t="s">
        <v>98</v>
      </c>
      <c r="D25" s="953">
        <f>D9</f>
        <v>2023</v>
      </c>
      <c r="E25" s="928">
        <f>365/365</f>
        <v>1</v>
      </c>
      <c r="F25" s="929"/>
      <c r="G25" s="528"/>
      <c r="H25" s="528">
        <f>'4c- ADIT BOY'!E74</f>
        <v>-570561.20848226873</v>
      </c>
      <c r="I25" s="528"/>
      <c r="J25" s="528"/>
      <c r="K25" s="528"/>
      <c r="L25" s="528"/>
      <c r="M25" s="528"/>
      <c r="N25" s="930"/>
      <c r="O25" s="929"/>
      <c r="P25" s="528"/>
      <c r="Q25" s="528">
        <f>'4c- ADIT BOY'!F74</f>
        <v>0</v>
      </c>
      <c r="R25" s="528"/>
      <c r="S25" s="528"/>
      <c r="T25" s="528"/>
      <c r="U25" s="528"/>
      <c r="V25" s="528"/>
      <c r="W25" s="930"/>
      <c r="X25" s="929"/>
      <c r="Y25" s="528"/>
      <c r="Z25" s="528">
        <f>'4c- ADIT BOY'!G74</f>
        <v>0</v>
      </c>
      <c r="AA25" s="528"/>
      <c r="AB25" s="528"/>
      <c r="AC25" s="528"/>
      <c r="AD25" s="528"/>
      <c r="AE25" s="528"/>
      <c r="AF25" s="930"/>
    </row>
    <row r="26" spans="1:33">
      <c r="A26" s="814">
        <f t="shared" ref="A26:A38" si="27">+A25+1</f>
        <v>16</v>
      </c>
      <c r="B26" s="812" t="s">
        <v>1026</v>
      </c>
      <c r="C26" s="813" t="s">
        <v>105</v>
      </c>
      <c r="D26" s="953">
        <f t="shared" ref="D26:D37" si="28">D10</f>
        <v>2024</v>
      </c>
      <c r="E26" s="928">
        <f>335/365</f>
        <v>0.9178082191780822</v>
      </c>
      <c r="F26" s="929">
        <f>'4b-ADIT Projection Proration'!G26</f>
        <v>0</v>
      </c>
      <c r="G26" s="528">
        <f t="shared" ref="G26:G37" si="29">$E26*F26</f>
        <v>0</v>
      </c>
      <c r="H26" s="528">
        <f t="shared" ref="H26:H37" si="30">+G26+H25</f>
        <v>-570561.20848226873</v>
      </c>
      <c r="I26" s="522">
        <v>0</v>
      </c>
      <c r="J26" s="528">
        <f t="shared" ref="J26:J37" si="31">I26-F26</f>
        <v>0</v>
      </c>
      <c r="K26" s="528">
        <f t="shared" ref="K26:K37" si="32">IF(J26&gt;=0,+J26,0)</f>
        <v>0</v>
      </c>
      <c r="L26" s="528">
        <f t="shared" ref="L26:L37" si="33">IF(K26&gt;0,0,IF(I26&lt;0,0,(-(J26)*($E26))))</f>
        <v>0</v>
      </c>
      <c r="M26" s="528">
        <f t="shared" ref="M26:M37" si="34">IF(K26&gt;0,0,IF(I26&gt;0,0,(-(J26)*($E26))))</f>
        <v>0</v>
      </c>
      <c r="N26" s="930">
        <f t="shared" ref="N26:N37" si="35">IF(I26&lt;0,N25+M26,N25+$G26+K26-L26)</f>
        <v>0</v>
      </c>
      <c r="O26" s="929">
        <f>'4b-ADIT Projection Proration'!I26</f>
        <v>0</v>
      </c>
      <c r="P26" s="528">
        <f t="shared" ref="P26:P37" si="36">$E26*O26</f>
        <v>0</v>
      </c>
      <c r="Q26" s="528">
        <f t="shared" ref="Q26:Q37" si="37">+P26+Q25</f>
        <v>0</v>
      </c>
      <c r="R26" s="522">
        <v>0</v>
      </c>
      <c r="S26" s="528">
        <f t="shared" ref="S26:S37" si="38">R26-O26</f>
        <v>0</v>
      </c>
      <c r="T26" s="528">
        <f t="shared" ref="T26:T37" si="39">IF(S26&gt;=0,+S26,0)</f>
        <v>0</v>
      </c>
      <c r="U26" s="528">
        <f t="shared" ref="U26:U37" si="40">IF(T26&gt;0,0,IF(R26&lt;0,0,(-(S26)*($E26))))</f>
        <v>0</v>
      </c>
      <c r="V26" s="528">
        <f t="shared" ref="V26:V37" si="41">IF(T26&gt;0,0,IF(R26&gt;0,0,(-(S26)*($E26))))</f>
        <v>0</v>
      </c>
      <c r="W26" s="930">
        <f t="shared" ref="W26:W37" si="42">IF(R26&lt;0,W25+V26,W25+P26+T26-U26)</f>
        <v>0</v>
      </c>
      <c r="X26" s="929">
        <f>'4b-ADIT Projection Proration'!K26</f>
        <v>0</v>
      </c>
      <c r="Y26" s="528">
        <f t="shared" ref="Y26:Y37" si="43">$E26*X26</f>
        <v>0</v>
      </c>
      <c r="Z26" s="528">
        <f t="shared" ref="Z26:Z37" si="44">+Y26+Z25</f>
        <v>0</v>
      </c>
      <c r="AA26" s="522">
        <v>0</v>
      </c>
      <c r="AB26" s="528">
        <f t="shared" ref="AB26:AB37" si="45">AA26-X26</f>
        <v>0</v>
      </c>
      <c r="AC26" s="528">
        <f t="shared" ref="AC26:AC37" si="46">IF(AB26&gt;=0,+AB26,0)</f>
        <v>0</v>
      </c>
      <c r="AD26" s="528">
        <f t="shared" ref="AD26:AD37" si="47">IF(AC26&gt;0,0,IF(AA26&lt;0,0,(-(AB26)*($E26))))</f>
        <v>0</v>
      </c>
      <c r="AE26" s="528">
        <f t="shared" ref="AE26:AE37" si="48">IF(AC26&gt;0,0,IF(AA26&gt;0,0,(-(AB26)*($E26))))</f>
        <v>0</v>
      </c>
      <c r="AF26" s="930">
        <f t="shared" ref="AF26:AF37" si="49">IF(AA26&lt;0,AF25+AE26,AF25+Y26+AC26-AD26)</f>
        <v>0</v>
      </c>
    </row>
    <row r="27" spans="1:33">
      <c r="A27" s="814">
        <f t="shared" si="27"/>
        <v>17</v>
      </c>
      <c r="B27" s="812" t="s">
        <v>1026</v>
      </c>
      <c r="C27" s="813" t="s">
        <v>104</v>
      </c>
      <c r="D27" s="953">
        <f t="shared" si="28"/>
        <v>2024</v>
      </c>
      <c r="E27" s="928">
        <f>307/365</f>
        <v>0.84109589041095889</v>
      </c>
      <c r="F27" s="929">
        <f>'4b-ADIT Projection Proration'!G27</f>
        <v>0</v>
      </c>
      <c r="G27" s="528">
        <f t="shared" si="29"/>
        <v>0</v>
      </c>
      <c r="H27" s="528">
        <f t="shared" si="30"/>
        <v>-570561.20848226873</v>
      </c>
      <c r="I27" s="522">
        <v>0</v>
      </c>
      <c r="J27" s="528">
        <f t="shared" si="31"/>
        <v>0</v>
      </c>
      <c r="K27" s="528">
        <f t="shared" si="32"/>
        <v>0</v>
      </c>
      <c r="L27" s="528">
        <f t="shared" si="33"/>
        <v>0</v>
      </c>
      <c r="M27" s="528">
        <f t="shared" si="34"/>
        <v>0</v>
      </c>
      <c r="N27" s="930">
        <f t="shared" si="35"/>
        <v>0</v>
      </c>
      <c r="O27" s="929">
        <f>'4b-ADIT Projection Proration'!I27</f>
        <v>0</v>
      </c>
      <c r="P27" s="528">
        <f t="shared" si="36"/>
        <v>0</v>
      </c>
      <c r="Q27" s="528">
        <f t="shared" si="37"/>
        <v>0</v>
      </c>
      <c r="R27" s="522">
        <v>0</v>
      </c>
      <c r="S27" s="528">
        <f t="shared" si="38"/>
        <v>0</v>
      </c>
      <c r="T27" s="528">
        <f t="shared" si="39"/>
        <v>0</v>
      </c>
      <c r="U27" s="528">
        <f t="shared" si="40"/>
        <v>0</v>
      </c>
      <c r="V27" s="528">
        <f t="shared" si="41"/>
        <v>0</v>
      </c>
      <c r="W27" s="930">
        <f t="shared" si="42"/>
        <v>0</v>
      </c>
      <c r="X27" s="929">
        <f>'4b-ADIT Projection Proration'!K27</f>
        <v>0</v>
      </c>
      <c r="Y27" s="528">
        <f t="shared" si="43"/>
        <v>0</v>
      </c>
      <c r="Z27" s="528">
        <f t="shared" si="44"/>
        <v>0</v>
      </c>
      <c r="AA27" s="522">
        <v>0</v>
      </c>
      <c r="AB27" s="528">
        <f t="shared" si="45"/>
        <v>0</v>
      </c>
      <c r="AC27" s="528">
        <f t="shared" si="46"/>
        <v>0</v>
      </c>
      <c r="AD27" s="528">
        <f t="shared" si="47"/>
        <v>0</v>
      </c>
      <c r="AE27" s="528">
        <f t="shared" si="48"/>
        <v>0</v>
      </c>
      <c r="AF27" s="930">
        <f t="shared" si="49"/>
        <v>0</v>
      </c>
    </row>
    <row r="28" spans="1:33">
      <c r="A28" s="814">
        <f t="shared" si="27"/>
        <v>18</v>
      </c>
      <c r="B28" s="812" t="s">
        <v>1026</v>
      </c>
      <c r="C28" s="813" t="s">
        <v>103</v>
      </c>
      <c r="D28" s="953">
        <f t="shared" si="28"/>
        <v>2024</v>
      </c>
      <c r="E28" s="928">
        <f>276/365</f>
        <v>0.75616438356164384</v>
      </c>
      <c r="F28" s="929">
        <f>'4b-ADIT Projection Proration'!G28</f>
        <v>0</v>
      </c>
      <c r="G28" s="528">
        <f t="shared" si="29"/>
        <v>0</v>
      </c>
      <c r="H28" s="528">
        <f t="shared" si="30"/>
        <v>-570561.20848226873</v>
      </c>
      <c r="I28" s="522">
        <v>0</v>
      </c>
      <c r="J28" s="528">
        <f t="shared" si="31"/>
        <v>0</v>
      </c>
      <c r="K28" s="528">
        <f t="shared" si="32"/>
        <v>0</v>
      </c>
      <c r="L28" s="528">
        <f t="shared" si="33"/>
        <v>0</v>
      </c>
      <c r="M28" s="528">
        <f t="shared" si="34"/>
        <v>0</v>
      </c>
      <c r="N28" s="930">
        <f t="shared" si="35"/>
        <v>0</v>
      </c>
      <c r="O28" s="929">
        <f>'4b-ADIT Projection Proration'!I28</f>
        <v>0</v>
      </c>
      <c r="P28" s="528">
        <f t="shared" si="36"/>
        <v>0</v>
      </c>
      <c r="Q28" s="528">
        <f t="shared" si="37"/>
        <v>0</v>
      </c>
      <c r="R28" s="522">
        <v>0</v>
      </c>
      <c r="S28" s="528">
        <f t="shared" si="38"/>
        <v>0</v>
      </c>
      <c r="T28" s="528">
        <f t="shared" si="39"/>
        <v>0</v>
      </c>
      <c r="U28" s="528">
        <f t="shared" si="40"/>
        <v>0</v>
      </c>
      <c r="V28" s="528">
        <f t="shared" si="41"/>
        <v>0</v>
      </c>
      <c r="W28" s="930">
        <f t="shared" si="42"/>
        <v>0</v>
      </c>
      <c r="X28" s="929">
        <f>'4b-ADIT Projection Proration'!K28</f>
        <v>0</v>
      </c>
      <c r="Y28" s="528">
        <f t="shared" si="43"/>
        <v>0</v>
      </c>
      <c r="Z28" s="528">
        <f t="shared" si="44"/>
        <v>0</v>
      </c>
      <c r="AA28" s="522">
        <v>0</v>
      </c>
      <c r="AB28" s="528">
        <f t="shared" si="45"/>
        <v>0</v>
      </c>
      <c r="AC28" s="528">
        <f t="shared" si="46"/>
        <v>0</v>
      </c>
      <c r="AD28" s="528">
        <f t="shared" si="47"/>
        <v>0</v>
      </c>
      <c r="AE28" s="528">
        <f t="shared" si="48"/>
        <v>0</v>
      </c>
      <c r="AF28" s="930">
        <f t="shared" si="49"/>
        <v>0</v>
      </c>
    </row>
    <row r="29" spans="1:33">
      <c r="A29" s="814">
        <f t="shared" si="27"/>
        <v>19</v>
      </c>
      <c r="B29" s="812" t="s">
        <v>1026</v>
      </c>
      <c r="C29" s="813" t="s">
        <v>95</v>
      </c>
      <c r="D29" s="953">
        <f t="shared" si="28"/>
        <v>2024</v>
      </c>
      <c r="E29" s="928">
        <f>246/365</f>
        <v>0.67397260273972603</v>
      </c>
      <c r="F29" s="929">
        <f>'4b-ADIT Projection Proration'!G29</f>
        <v>0</v>
      </c>
      <c r="G29" s="528">
        <f t="shared" si="29"/>
        <v>0</v>
      </c>
      <c r="H29" s="528">
        <f t="shared" si="30"/>
        <v>-570561.20848226873</v>
      </c>
      <c r="I29" s="522">
        <v>0</v>
      </c>
      <c r="J29" s="528">
        <f t="shared" si="31"/>
        <v>0</v>
      </c>
      <c r="K29" s="528">
        <f t="shared" si="32"/>
        <v>0</v>
      </c>
      <c r="L29" s="528">
        <f t="shared" si="33"/>
        <v>0</v>
      </c>
      <c r="M29" s="528">
        <f t="shared" si="34"/>
        <v>0</v>
      </c>
      <c r="N29" s="930">
        <f t="shared" si="35"/>
        <v>0</v>
      </c>
      <c r="O29" s="929">
        <f>'4b-ADIT Projection Proration'!I29</f>
        <v>0</v>
      </c>
      <c r="P29" s="528">
        <f t="shared" si="36"/>
        <v>0</v>
      </c>
      <c r="Q29" s="528">
        <f t="shared" si="37"/>
        <v>0</v>
      </c>
      <c r="R29" s="522">
        <v>0</v>
      </c>
      <c r="S29" s="528">
        <f t="shared" si="38"/>
        <v>0</v>
      </c>
      <c r="T29" s="528">
        <f t="shared" si="39"/>
        <v>0</v>
      </c>
      <c r="U29" s="528">
        <f t="shared" si="40"/>
        <v>0</v>
      </c>
      <c r="V29" s="528">
        <f t="shared" si="41"/>
        <v>0</v>
      </c>
      <c r="W29" s="930">
        <f t="shared" si="42"/>
        <v>0</v>
      </c>
      <c r="X29" s="929">
        <f>'4b-ADIT Projection Proration'!K29</f>
        <v>0</v>
      </c>
      <c r="Y29" s="528">
        <f t="shared" si="43"/>
        <v>0</v>
      </c>
      <c r="Z29" s="528">
        <f t="shared" si="44"/>
        <v>0</v>
      </c>
      <c r="AA29" s="522">
        <v>0</v>
      </c>
      <c r="AB29" s="528">
        <f t="shared" si="45"/>
        <v>0</v>
      </c>
      <c r="AC29" s="528">
        <f t="shared" si="46"/>
        <v>0</v>
      </c>
      <c r="AD29" s="528">
        <f t="shared" si="47"/>
        <v>0</v>
      </c>
      <c r="AE29" s="528">
        <f t="shared" si="48"/>
        <v>0</v>
      </c>
      <c r="AF29" s="930">
        <f t="shared" si="49"/>
        <v>0</v>
      </c>
    </row>
    <row r="30" spans="1:33">
      <c r="A30" s="814">
        <f t="shared" si="27"/>
        <v>20</v>
      </c>
      <c r="B30" s="812" t="s">
        <v>1026</v>
      </c>
      <c r="C30" s="813" t="s">
        <v>92</v>
      </c>
      <c r="D30" s="953">
        <f t="shared" si="28"/>
        <v>2024</v>
      </c>
      <c r="E30" s="928">
        <f>215/365</f>
        <v>0.58904109589041098</v>
      </c>
      <c r="F30" s="929">
        <f>'4b-ADIT Projection Proration'!G30</f>
        <v>0</v>
      </c>
      <c r="G30" s="528">
        <f t="shared" si="29"/>
        <v>0</v>
      </c>
      <c r="H30" s="528">
        <f t="shared" si="30"/>
        <v>-570561.20848226873</v>
      </c>
      <c r="I30" s="522">
        <v>0</v>
      </c>
      <c r="J30" s="528">
        <f t="shared" si="31"/>
        <v>0</v>
      </c>
      <c r="K30" s="528">
        <f t="shared" si="32"/>
        <v>0</v>
      </c>
      <c r="L30" s="528">
        <f t="shared" si="33"/>
        <v>0</v>
      </c>
      <c r="M30" s="528">
        <f t="shared" si="34"/>
        <v>0</v>
      </c>
      <c r="N30" s="930">
        <f t="shared" si="35"/>
        <v>0</v>
      </c>
      <c r="O30" s="929">
        <f>'4b-ADIT Projection Proration'!I30</f>
        <v>0</v>
      </c>
      <c r="P30" s="528">
        <f t="shared" si="36"/>
        <v>0</v>
      </c>
      <c r="Q30" s="528">
        <f t="shared" si="37"/>
        <v>0</v>
      </c>
      <c r="R30" s="522">
        <v>0</v>
      </c>
      <c r="S30" s="528">
        <f t="shared" si="38"/>
        <v>0</v>
      </c>
      <c r="T30" s="528">
        <f t="shared" si="39"/>
        <v>0</v>
      </c>
      <c r="U30" s="528">
        <f t="shared" si="40"/>
        <v>0</v>
      </c>
      <c r="V30" s="528">
        <f t="shared" si="41"/>
        <v>0</v>
      </c>
      <c r="W30" s="930">
        <f t="shared" si="42"/>
        <v>0</v>
      </c>
      <c r="X30" s="929">
        <f>'4b-ADIT Projection Proration'!K30</f>
        <v>0</v>
      </c>
      <c r="Y30" s="528">
        <f t="shared" si="43"/>
        <v>0</v>
      </c>
      <c r="Z30" s="528">
        <f t="shared" si="44"/>
        <v>0</v>
      </c>
      <c r="AA30" s="522">
        <v>0</v>
      </c>
      <c r="AB30" s="528">
        <f t="shared" si="45"/>
        <v>0</v>
      </c>
      <c r="AC30" s="528">
        <f t="shared" si="46"/>
        <v>0</v>
      </c>
      <c r="AD30" s="528">
        <f t="shared" si="47"/>
        <v>0</v>
      </c>
      <c r="AE30" s="528">
        <f t="shared" si="48"/>
        <v>0</v>
      </c>
      <c r="AF30" s="930">
        <f t="shared" si="49"/>
        <v>0</v>
      </c>
    </row>
    <row r="31" spans="1:33">
      <c r="A31" s="814">
        <f t="shared" si="27"/>
        <v>21</v>
      </c>
      <c r="B31" s="812" t="s">
        <v>1026</v>
      </c>
      <c r="C31" s="813" t="s">
        <v>145</v>
      </c>
      <c r="D31" s="953">
        <f t="shared" si="28"/>
        <v>2024</v>
      </c>
      <c r="E31" s="928">
        <f>185/365</f>
        <v>0.50684931506849318</v>
      </c>
      <c r="F31" s="929">
        <f>'4b-ADIT Projection Proration'!G31</f>
        <v>0</v>
      </c>
      <c r="G31" s="528">
        <f t="shared" si="29"/>
        <v>0</v>
      </c>
      <c r="H31" s="528">
        <f t="shared" si="30"/>
        <v>-570561.20848226873</v>
      </c>
      <c r="I31" s="522">
        <v>0</v>
      </c>
      <c r="J31" s="528">
        <f t="shared" si="31"/>
        <v>0</v>
      </c>
      <c r="K31" s="528">
        <f t="shared" si="32"/>
        <v>0</v>
      </c>
      <c r="L31" s="528">
        <f t="shared" si="33"/>
        <v>0</v>
      </c>
      <c r="M31" s="528">
        <f t="shared" si="34"/>
        <v>0</v>
      </c>
      <c r="N31" s="930">
        <f t="shared" si="35"/>
        <v>0</v>
      </c>
      <c r="O31" s="929">
        <f>'4b-ADIT Projection Proration'!I31</f>
        <v>0</v>
      </c>
      <c r="P31" s="528">
        <f t="shared" si="36"/>
        <v>0</v>
      </c>
      <c r="Q31" s="528">
        <f t="shared" si="37"/>
        <v>0</v>
      </c>
      <c r="R31" s="522">
        <v>0</v>
      </c>
      <c r="S31" s="528">
        <f t="shared" si="38"/>
        <v>0</v>
      </c>
      <c r="T31" s="528">
        <f t="shared" si="39"/>
        <v>0</v>
      </c>
      <c r="U31" s="528">
        <f t="shared" si="40"/>
        <v>0</v>
      </c>
      <c r="V31" s="528">
        <f t="shared" si="41"/>
        <v>0</v>
      </c>
      <c r="W31" s="930">
        <f t="shared" si="42"/>
        <v>0</v>
      </c>
      <c r="X31" s="929">
        <f>'4b-ADIT Projection Proration'!K31</f>
        <v>0</v>
      </c>
      <c r="Y31" s="528">
        <f t="shared" si="43"/>
        <v>0</v>
      </c>
      <c r="Z31" s="528">
        <f t="shared" si="44"/>
        <v>0</v>
      </c>
      <c r="AA31" s="522">
        <v>0</v>
      </c>
      <c r="AB31" s="528">
        <f t="shared" si="45"/>
        <v>0</v>
      </c>
      <c r="AC31" s="528">
        <f t="shared" si="46"/>
        <v>0</v>
      </c>
      <c r="AD31" s="528">
        <f t="shared" si="47"/>
        <v>0</v>
      </c>
      <c r="AE31" s="528">
        <f t="shared" si="48"/>
        <v>0</v>
      </c>
      <c r="AF31" s="930">
        <f t="shared" si="49"/>
        <v>0</v>
      </c>
    </row>
    <row r="32" spans="1:33">
      <c r="A32" s="814">
        <f t="shared" si="27"/>
        <v>22</v>
      </c>
      <c r="B32" s="812" t="s">
        <v>1026</v>
      </c>
      <c r="C32" s="813" t="s">
        <v>102</v>
      </c>
      <c r="D32" s="953">
        <f t="shared" si="28"/>
        <v>2024</v>
      </c>
      <c r="E32" s="928">
        <f>154/365</f>
        <v>0.42191780821917807</v>
      </c>
      <c r="F32" s="929">
        <f>'4b-ADIT Projection Proration'!G32</f>
        <v>0</v>
      </c>
      <c r="G32" s="528">
        <f t="shared" si="29"/>
        <v>0</v>
      </c>
      <c r="H32" s="528">
        <f t="shared" si="30"/>
        <v>-570561.20848226873</v>
      </c>
      <c r="I32" s="522">
        <v>0</v>
      </c>
      <c r="J32" s="528">
        <f t="shared" si="31"/>
        <v>0</v>
      </c>
      <c r="K32" s="528">
        <f t="shared" si="32"/>
        <v>0</v>
      </c>
      <c r="L32" s="528">
        <f t="shared" si="33"/>
        <v>0</v>
      </c>
      <c r="M32" s="528">
        <f t="shared" si="34"/>
        <v>0</v>
      </c>
      <c r="N32" s="930">
        <f t="shared" si="35"/>
        <v>0</v>
      </c>
      <c r="O32" s="929">
        <f>'4b-ADIT Projection Proration'!I32</f>
        <v>0</v>
      </c>
      <c r="P32" s="528">
        <f t="shared" si="36"/>
        <v>0</v>
      </c>
      <c r="Q32" s="528">
        <f t="shared" si="37"/>
        <v>0</v>
      </c>
      <c r="R32" s="522">
        <v>0</v>
      </c>
      <c r="S32" s="528">
        <f t="shared" si="38"/>
        <v>0</v>
      </c>
      <c r="T32" s="528">
        <f t="shared" si="39"/>
        <v>0</v>
      </c>
      <c r="U32" s="528">
        <f t="shared" si="40"/>
        <v>0</v>
      </c>
      <c r="V32" s="528">
        <f t="shared" si="41"/>
        <v>0</v>
      </c>
      <c r="W32" s="930">
        <f t="shared" si="42"/>
        <v>0</v>
      </c>
      <c r="X32" s="929">
        <f>'4b-ADIT Projection Proration'!K32</f>
        <v>0</v>
      </c>
      <c r="Y32" s="528">
        <f t="shared" si="43"/>
        <v>0</v>
      </c>
      <c r="Z32" s="528">
        <f t="shared" si="44"/>
        <v>0</v>
      </c>
      <c r="AA32" s="522">
        <v>0</v>
      </c>
      <c r="AB32" s="528">
        <f t="shared" si="45"/>
        <v>0</v>
      </c>
      <c r="AC32" s="528">
        <f t="shared" si="46"/>
        <v>0</v>
      </c>
      <c r="AD32" s="528">
        <f t="shared" si="47"/>
        <v>0</v>
      </c>
      <c r="AE32" s="528">
        <f t="shared" si="48"/>
        <v>0</v>
      </c>
      <c r="AF32" s="930">
        <f t="shared" si="49"/>
        <v>0</v>
      </c>
    </row>
    <row r="33" spans="1:33" s="813" customFormat="1">
      <c r="A33" s="814">
        <f t="shared" si="27"/>
        <v>23</v>
      </c>
      <c r="B33" s="812" t="s">
        <v>1026</v>
      </c>
      <c r="C33" s="813" t="s">
        <v>101</v>
      </c>
      <c r="D33" s="953">
        <f t="shared" si="28"/>
        <v>2024</v>
      </c>
      <c r="E33" s="928">
        <f>123/365</f>
        <v>0.33698630136986302</v>
      </c>
      <c r="F33" s="929">
        <f>'4b-ADIT Projection Proration'!G33</f>
        <v>0</v>
      </c>
      <c r="G33" s="528">
        <f t="shared" si="29"/>
        <v>0</v>
      </c>
      <c r="H33" s="528">
        <f t="shared" si="30"/>
        <v>-570561.20848226873</v>
      </c>
      <c r="I33" s="522">
        <v>0</v>
      </c>
      <c r="J33" s="528">
        <f t="shared" si="31"/>
        <v>0</v>
      </c>
      <c r="K33" s="528">
        <f t="shared" si="32"/>
        <v>0</v>
      </c>
      <c r="L33" s="528">
        <f t="shared" si="33"/>
        <v>0</v>
      </c>
      <c r="M33" s="528">
        <f t="shared" si="34"/>
        <v>0</v>
      </c>
      <c r="N33" s="930">
        <f t="shared" si="35"/>
        <v>0</v>
      </c>
      <c r="O33" s="929">
        <f>'4b-ADIT Projection Proration'!I33</f>
        <v>0</v>
      </c>
      <c r="P33" s="528">
        <f t="shared" si="36"/>
        <v>0</v>
      </c>
      <c r="Q33" s="528">
        <f t="shared" si="37"/>
        <v>0</v>
      </c>
      <c r="R33" s="522">
        <v>0</v>
      </c>
      <c r="S33" s="528">
        <f t="shared" si="38"/>
        <v>0</v>
      </c>
      <c r="T33" s="528">
        <f t="shared" si="39"/>
        <v>0</v>
      </c>
      <c r="U33" s="528">
        <f t="shared" si="40"/>
        <v>0</v>
      </c>
      <c r="V33" s="528">
        <f t="shared" si="41"/>
        <v>0</v>
      </c>
      <c r="W33" s="930">
        <f t="shared" si="42"/>
        <v>0</v>
      </c>
      <c r="X33" s="929">
        <f>'4b-ADIT Projection Proration'!K33</f>
        <v>0</v>
      </c>
      <c r="Y33" s="528">
        <f t="shared" si="43"/>
        <v>0</v>
      </c>
      <c r="Z33" s="528">
        <f t="shared" si="44"/>
        <v>0</v>
      </c>
      <c r="AA33" s="522">
        <v>0</v>
      </c>
      <c r="AB33" s="528">
        <f t="shared" si="45"/>
        <v>0</v>
      </c>
      <c r="AC33" s="528">
        <f t="shared" si="46"/>
        <v>0</v>
      </c>
      <c r="AD33" s="528">
        <f t="shared" si="47"/>
        <v>0</v>
      </c>
      <c r="AE33" s="528">
        <f t="shared" si="48"/>
        <v>0</v>
      </c>
      <c r="AF33" s="930">
        <f t="shared" si="49"/>
        <v>0</v>
      </c>
    </row>
    <row r="34" spans="1:33" s="813" customFormat="1">
      <c r="A34" s="814">
        <f t="shared" si="27"/>
        <v>24</v>
      </c>
      <c r="B34" s="812" t="s">
        <v>1026</v>
      </c>
      <c r="C34" s="813" t="s">
        <v>100</v>
      </c>
      <c r="D34" s="953">
        <f t="shared" si="28"/>
        <v>2024</v>
      </c>
      <c r="E34" s="928">
        <f>93/365</f>
        <v>0.25479452054794521</v>
      </c>
      <c r="F34" s="929">
        <f>'4b-ADIT Projection Proration'!G34</f>
        <v>0</v>
      </c>
      <c r="G34" s="528">
        <f t="shared" si="29"/>
        <v>0</v>
      </c>
      <c r="H34" s="528">
        <f t="shared" si="30"/>
        <v>-570561.20848226873</v>
      </c>
      <c r="I34" s="522">
        <v>0</v>
      </c>
      <c r="J34" s="528">
        <f t="shared" si="31"/>
        <v>0</v>
      </c>
      <c r="K34" s="528">
        <f t="shared" si="32"/>
        <v>0</v>
      </c>
      <c r="L34" s="528">
        <f t="shared" si="33"/>
        <v>0</v>
      </c>
      <c r="M34" s="528">
        <f t="shared" si="34"/>
        <v>0</v>
      </c>
      <c r="N34" s="930">
        <f t="shared" si="35"/>
        <v>0</v>
      </c>
      <c r="O34" s="929">
        <f>'4b-ADIT Projection Proration'!I34</f>
        <v>0</v>
      </c>
      <c r="P34" s="528">
        <f t="shared" si="36"/>
        <v>0</v>
      </c>
      <c r="Q34" s="528">
        <f t="shared" si="37"/>
        <v>0</v>
      </c>
      <c r="R34" s="522">
        <v>0</v>
      </c>
      <c r="S34" s="528">
        <f t="shared" si="38"/>
        <v>0</v>
      </c>
      <c r="T34" s="528">
        <f t="shared" si="39"/>
        <v>0</v>
      </c>
      <c r="U34" s="528">
        <f t="shared" si="40"/>
        <v>0</v>
      </c>
      <c r="V34" s="528">
        <f t="shared" si="41"/>
        <v>0</v>
      </c>
      <c r="W34" s="930">
        <f t="shared" si="42"/>
        <v>0</v>
      </c>
      <c r="X34" s="929">
        <f>'4b-ADIT Projection Proration'!K34</f>
        <v>0</v>
      </c>
      <c r="Y34" s="528">
        <f t="shared" si="43"/>
        <v>0</v>
      </c>
      <c r="Z34" s="528">
        <f t="shared" si="44"/>
        <v>0</v>
      </c>
      <c r="AA34" s="522">
        <v>0</v>
      </c>
      <c r="AB34" s="528">
        <f t="shared" si="45"/>
        <v>0</v>
      </c>
      <c r="AC34" s="528">
        <f t="shared" si="46"/>
        <v>0</v>
      </c>
      <c r="AD34" s="528">
        <f t="shared" si="47"/>
        <v>0</v>
      </c>
      <c r="AE34" s="528">
        <f t="shared" si="48"/>
        <v>0</v>
      </c>
      <c r="AF34" s="930">
        <f t="shared" si="49"/>
        <v>0</v>
      </c>
    </row>
    <row r="35" spans="1:33">
      <c r="A35" s="814">
        <f t="shared" si="27"/>
        <v>25</v>
      </c>
      <c r="B35" s="812" t="s">
        <v>1026</v>
      </c>
      <c r="C35" s="813" t="s">
        <v>106</v>
      </c>
      <c r="D35" s="953">
        <f t="shared" si="28"/>
        <v>2024</v>
      </c>
      <c r="E35" s="928">
        <f>62/365</f>
        <v>0.16986301369863013</v>
      </c>
      <c r="F35" s="929">
        <f>'4b-ADIT Projection Proration'!G35</f>
        <v>0</v>
      </c>
      <c r="G35" s="528">
        <f t="shared" si="29"/>
        <v>0</v>
      </c>
      <c r="H35" s="528">
        <f t="shared" si="30"/>
        <v>-570561.20848226873</v>
      </c>
      <c r="I35" s="522">
        <v>0</v>
      </c>
      <c r="J35" s="528">
        <f t="shared" si="31"/>
        <v>0</v>
      </c>
      <c r="K35" s="528">
        <f t="shared" si="32"/>
        <v>0</v>
      </c>
      <c r="L35" s="528">
        <f t="shared" si="33"/>
        <v>0</v>
      </c>
      <c r="M35" s="528">
        <f t="shared" si="34"/>
        <v>0</v>
      </c>
      <c r="N35" s="930">
        <f t="shared" si="35"/>
        <v>0</v>
      </c>
      <c r="O35" s="929">
        <f>'4b-ADIT Projection Proration'!I35</f>
        <v>0</v>
      </c>
      <c r="P35" s="528">
        <f t="shared" si="36"/>
        <v>0</v>
      </c>
      <c r="Q35" s="528">
        <f t="shared" si="37"/>
        <v>0</v>
      </c>
      <c r="R35" s="522">
        <v>0</v>
      </c>
      <c r="S35" s="528">
        <f t="shared" si="38"/>
        <v>0</v>
      </c>
      <c r="T35" s="528">
        <f t="shared" si="39"/>
        <v>0</v>
      </c>
      <c r="U35" s="528">
        <f t="shared" si="40"/>
        <v>0</v>
      </c>
      <c r="V35" s="528">
        <f t="shared" si="41"/>
        <v>0</v>
      </c>
      <c r="W35" s="930">
        <f t="shared" si="42"/>
        <v>0</v>
      </c>
      <c r="X35" s="929">
        <f>'4b-ADIT Projection Proration'!K35</f>
        <v>0</v>
      </c>
      <c r="Y35" s="528">
        <f t="shared" si="43"/>
        <v>0</v>
      </c>
      <c r="Z35" s="528">
        <f t="shared" si="44"/>
        <v>0</v>
      </c>
      <c r="AA35" s="522">
        <v>0</v>
      </c>
      <c r="AB35" s="528">
        <f t="shared" si="45"/>
        <v>0</v>
      </c>
      <c r="AC35" s="528">
        <f t="shared" si="46"/>
        <v>0</v>
      </c>
      <c r="AD35" s="528">
        <f t="shared" si="47"/>
        <v>0</v>
      </c>
      <c r="AE35" s="528">
        <f t="shared" si="48"/>
        <v>0</v>
      </c>
      <c r="AF35" s="930">
        <f t="shared" si="49"/>
        <v>0</v>
      </c>
    </row>
    <row r="36" spans="1:33">
      <c r="A36" s="814">
        <f t="shared" si="27"/>
        <v>26</v>
      </c>
      <c r="B36" s="812" t="s">
        <v>1026</v>
      </c>
      <c r="C36" s="813" t="s">
        <v>99</v>
      </c>
      <c r="D36" s="953">
        <f t="shared" si="28"/>
        <v>2024</v>
      </c>
      <c r="E36" s="928">
        <f>32/365</f>
        <v>8.7671232876712329E-2</v>
      </c>
      <c r="F36" s="929">
        <f>'4b-ADIT Projection Proration'!G36</f>
        <v>0</v>
      </c>
      <c r="G36" s="528">
        <f t="shared" si="29"/>
        <v>0</v>
      </c>
      <c r="H36" s="528">
        <f t="shared" si="30"/>
        <v>-570561.20848226873</v>
      </c>
      <c r="I36" s="522">
        <v>0</v>
      </c>
      <c r="J36" s="528">
        <f t="shared" si="31"/>
        <v>0</v>
      </c>
      <c r="K36" s="528">
        <f t="shared" si="32"/>
        <v>0</v>
      </c>
      <c r="L36" s="528">
        <f t="shared" si="33"/>
        <v>0</v>
      </c>
      <c r="M36" s="528">
        <f t="shared" si="34"/>
        <v>0</v>
      </c>
      <c r="N36" s="930">
        <f t="shared" si="35"/>
        <v>0</v>
      </c>
      <c r="O36" s="929">
        <f>'4b-ADIT Projection Proration'!I36</f>
        <v>0</v>
      </c>
      <c r="P36" s="528">
        <f t="shared" si="36"/>
        <v>0</v>
      </c>
      <c r="Q36" s="528">
        <f t="shared" si="37"/>
        <v>0</v>
      </c>
      <c r="R36" s="522">
        <v>0</v>
      </c>
      <c r="S36" s="528">
        <f t="shared" si="38"/>
        <v>0</v>
      </c>
      <c r="T36" s="528">
        <f t="shared" si="39"/>
        <v>0</v>
      </c>
      <c r="U36" s="528">
        <f t="shared" si="40"/>
        <v>0</v>
      </c>
      <c r="V36" s="528">
        <f t="shared" si="41"/>
        <v>0</v>
      </c>
      <c r="W36" s="930">
        <f t="shared" si="42"/>
        <v>0</v>
      </c>
      <c r="X36" s="929">
        <f>'4b-ADIT Projection Proration'!K36</f>
        <v>0</v>
      </c>
      <c r="Y36" s="528">
        <f t="shared" si="43"/>
        <v>0</v>
      </c>
      <c r="Z36" s="528">
        <f t="shared" si="44"/>
        <v>0</v>
      </c>
      <c r="AA36" s="522">
        <v>0</v>
      </c>
      <c r="AB36" s="528">
        <f t="shared" si="45"/>
        <v>0</v>
      </c>
      <c r="AC36" s="528">
        <f t="shared" si="46"/>
        <v>0</v>
      </c>
      <c r="AD36" s="528">
        <f t="shared" si="47"/>
        <v>0</v>
      </c>
      <c r="AE36" s="528">
        <f t="shared" si="48"/>
        <v>0</v>
      </c>
      <c r="AF36" s="930">
        <f t="shared" si="49"/>
        <v>0</v>
      </c>
    </row>
    <row r="37" spans="1:33">
      <c r="A37" s="814">
        <f t="shared" si="27"/>
        <v>27</v>
      </c>
      <c r="B37" s="812" t="s">
        <v>1026</v>
      </c>
      <c r="C37" s="813" t="s">
        <v>98</v>
      </c>
      <c r="D37" s="953">
        <f t="shared" si="28"/>
        <v>2024</v>
      </c>
      <c r="E37" s="928">
        <f>1/365</f>
        <v>2.7397260273972603E-3</v>
      </c>
      <c r="F37" s="931">
        <f>'4b-ADIT Projection Proration'!G37</f>
        <v>0</v>
      </c>
      <c r="G37" s="932">
        <f t="shared" si="29"/>
        <v>0</v>
      </c>
      <c r="H37" s="932">
        <f t="shared" si="30"/>
        <v>-570561.20848226873</v>
      </c>
      <c r="I37" s="524">
        <v>0</v>
      </c>
      <c r="J37" s="932">
        <f t="shared" si="31"/>
        <v>0</v>
      </c>
      <c r="K37" s="932">
        <f t="shared" si="32"/>
        <v>0</v>
      </c>
      <c r="L37" s="932">
        <f t="shared" si="33"/>
        <v>0</v>
      </c>
      <c r="M37" s="932">
        <f t="shared" si="34"/>
        <v>0</v>
      </c>
      <c r="N37" s="933">
        <f t="shared" si="35"/>
        <v>0</v>
      </c>
      <c r="O37" s="931">
        <f>'4b-ADIT Projection Proration'!I37</f>
        <v>0</v>
      </c>
      <c r="P37" s="932">
        <f t="shared" si="36"/>
        <v>0</v>
      </c>
      <c r="Q37" s="932">
        <f t="shared" si="37"/>
        <v>0</v>
      </c>
      <c r="R37" s="524">
        <v>0</v>
      </c>
      <c r="S37" s="932">
        <f t="shared" si="38"/>
        <v>0</v>
      </c>
      <c r="T37" s="932">
        <f t="shared" si="39"/>
        <v>0</v>
      </c>
      <c r="U37" s="932">
        <f t="shared" si="40"/>
        <v>0</v>
      </c>
      <c r="V37" s="932">
        <f t="shared" si="41"/>
        <v>0</v>
      </c>
      <c r="W37" s="933">
        <f t="shared" si="42"/>
        <v>0</v>
      </c>
      <c r="X37" s="931">
        <f>'4b-ADIT Projection Proration'!K37</f>
        <v>0</v>
      </c>
      <c r="Y37" s="932">
        <f t="shared" si="43"/>
        <v>0</v>
      </c>
      <c r="Z37" s="932">
        <f t="shared" si="44"/>
        <v>0</v>
      </c>
      <c r="AA37" s="524">
        <v>0</v>
      </c>
      <c r="AB37" s="932">
        <f t="shared" si="45"/>
        <v>0</v>
      </c>
      <c r="AC37" s="932">
        <f t="shared" si="46"/>
        <v>0</v>
      </c>
      <c r="AD37" s="932">
        <f t="shared" si="47"/>
        <v>0</v>
      </c>
      <c r="AE37" s="932">
        <f t="shared" si="48"/>
        <v>0</v>
      </c>
      <c r="AF37" s="933">
        <f t="shared" si="49"/>
        <v>0</v>
      </c>
    </row>
    <row r="38" spans="1:33">
      <c r="A38" s="814">
        <f t="shared" si="27"/>
        <v>28</v>
      </c>
      <c r="B38" s="815" t="s">
        <v>1029</v>
      </c>
      <c r="C38" s="813"/>
      <c r="E38" s="813"/>
      <c r="F38" s="929">
        <f t="shared" ref="F38:I38" si="50">SUM(F25:F37)</f>
        <v>0</v>
      </c>
      <c r="G38" s="934">
        <f t="shared" si="50"/>
        <v>0</v>
      </c>
      <c r="H38" s="528"/>
      <c r="I38" s="528">
        <f t="shared" si="50"/>
        <v>0</v>
      </c>
      <c r="J38" s="528">
        <f t="shared" ref="J38:M38" si="51">SUM(J25:J37)</f>
        <v>0</v>
      </c>
      <c r="K38" s="528">
        <f t="shared" si="51"/>
        <v>0</v>
      </c>
      <c r="L38" s="528">
        <f t="shared" si="51"/>
        <v>0</v>
      </c>
      <c r="M38" s="528">
        <f t="shared" si="51"/>
        <v>0</v>
      </c>
      <c r="N38" s="930"/>
      <c r="O38" s="929">
        <f t="shared" ref="O38:P38" si="52">SUM(O25:O37)</f>
        <v>0</v>
      </c>
      <c r="P38" s="934">
        <f t="shared" si="52"/>
        <v>0</v>
      </c>
      <c r="Q38" s="528"/>
      <c r="R38" s="528">
        <f t="shared" ref="R38" si="53">SUM(R25:R37)</f>
        <v>0</v>
      </c>
      <c r="S38" s="528">
        <f t="shared" ref="S38:V38" si="54">SUM(S25:S37)</f>
        <v>0</v>
      </c>
      <c r="T38" s="528">
        <f t="shared" si="54"/>
        <v>0</v>
      </c>
      <c r="U38" s="528">
        <f t="shared" si="54"/>
        <v>0</v>
      </c>
      <c r="V38" s="528">
        <f t="shared" si="54"/>
        <v>0</v>
      </c>
      <c r="W38" s="930"/>
      <c r="X38" s="929">
        <f t="shared" ref="X38:Y38" si="55">SUM(X25:X37)</f>
        <v>0</v>
      </c>
      <c r="Y38" s="934">
        <f t="shared" si="55"/>
        <v>0</v>
      </c>
      <c r="Z38" s="528"/>
      <c r="AA38" s="528">
        <f t="shared" ref="AA38" si="56">SUM(AA25:AA37)</f>
        <v>0</v>
      </c>
      <c r="AB38" s="528">
        <f t="shared" ref="AB38:AE38" si="57">SUM(AB25:AB37)</f>
        <v>0</v>
      </c>
      <c r="AC38" s="528">
        <f t="shared" si="57"/>
        <v>0</v>
      </c>
      <c r="AD38" s="528">
        <f t="shared" si="57"/>
        <v>0</v>
      </c>
      <c r="AE38" s="528">
        <f t="shared" si="57"/>
        <v>0</v>
      </c>
      <c r="AF38" s="930"/>
    </row>
    <row r="39" spans="1:33">
      <c r="A39" s="814"/>
      <c r="B39" s="815"/>
      <c r="C39" s="813"/>
      <c r="E39" s="813"/>
      <c r="F39" s="929"/>
      <c r="G39" s="528"/>
      <c r="H39" s="528"/>
      <c r="I39" s="528"/>
      <c r="J39" s="528"/>
      <c r="K39" s="528"/>
      <c r="L39" s="528"/>
      <c r="M39" s="528"/>
      <c r="N39" s="930"/>
      <c r="O39" s="929"/>
      <c r="P39" s="528"/>
      <c r="Q39" s="528"/>
      <c r="R39" s="528"/>
      <c r="S39" s="528"/>
      <c r="T39" s="528"/>
      <c r="U39" s="528"/>
      <c r="V39" s="528"/>
      <c r="W39" s="930"/>
      <c r="X39" s="929"/>
      <c r="Y39" s="528"/>
      <c r="Z39" s="528"/>
      <c r="AA39" s="528"/>
      <c r="AB39" s="528"/>
      <c r="AC39" s="528"/>
      <c r="AD39" s="528"/>
      <c r="AE39" s="528"/>
      <c r="AF39" s="930"/>
    </row>
    <row r="40" spans="1:33">
      <c r="A40" s="805" t="s">
        <v>1107</v>
      </c>
      <c r="C40" s="813"/>
      <c r="D40" s="808"/>
      <c r="E40" s="914"/>
      <c r="F40" s="929"/>
      <c r="G40" s="528"/>
      <c r="H40" s="528"/>
      <c r="I40" s="528"/>
      <c r="J40" s="528"/>
      <c r="K40" s="528"/>
      <c r="L40" s="528"/>
      <c r="M40" s="528"/>
      <c r="N40" s="930"/>
      <c r="O40" s="929"/>
      <c r="P40" s="528"/>
      <c r="Q40" s="528"/>
      <c r="R40" s="528"/>
      <c r="S40" s="528"/>
      <c r="T40" s="528"/>
      <c r="U40" s="528"/>
      <c r="V40" s="528"/>
      <c r="W40" s="930"/>
      <c r="X40" s="929"/>
      <c r="Y40" s="528"/>
      <c r="Z40" s="528"/>
      <c r="AA40" s="528"/>
      <c r="AB40" s="528"/>
      <c r="AC40" s="528"/>
      <c r="AD40" s="528"/>
      <c r="AE40" s="528"/>
      <c r="AF40" s="930"/>
      <c r="AG40" s="914"/>
    </row>
    <row r="41" spans="1:33">
      <c r="A41" s="814">
        <f>A38+1</f>
        <v>29</v>
      </c>
      <c r="B41" s="812" t="s">
        <v>1030</v>
      </c>
      <c r="C41" s="813" t="s">
        <v>98</v>
      </c>
      <c r="D41" s="953">
        <f>D25</f>
        <v>2023</v>
      </c>
      <c r="E41" s="928">
        <f>365/365</f>
        <v>1</v>
      </c>
      <c r="F41" s="929"/>
      <c r="G41" s="528"/>
      <c r="H41" s="528">
        <f>'4c- ADIT BOY'!E28</f>
        <v>-37279.240641604963</v>
      </c>
      <c r="I41" s="528"/>
      <c r="J41" s="528"/>
      <c r="K41" s="528"/>
      <c r="L41" s="528"/>
      <c r="M41" s="528"/>
      <c r="N41" s="930"/>
      <c r="O41" s="929"/>
      <c r="P41" s="528"/>
      <c r="Q41" s="528">
        <f>'4c- ADIT BOY'!F28</f>
        <v>0</v>
      </c>
      <c r="R41" s="528"/>
      <c r="S41" s="528"/>
      <c r="T41" s="528"/>
      <c r="U41" s="528"/>
      <c r="V41" s="528"/>
      <c r="W41" s="930"/>
      <c r="X41" s="929"/>
      <c r="Y41" s="528"/>
      <c r="Z41" s="528">
        <f>'4c- ADIT BOY'!G28</f>
        <v>0</v>
      </c>
      <c r="AA41" s="528"/>
      <c r="AB41" s="528"/>
      <c r="AC41" s="528"/>
      <c r="AD41" s="528"/>
      <c r="AE41" s="528"/>
      <c r="AF41" s="930"/>
    </row>
    <row r="42" spans="1:33">
      <c r="A42" s="814">
        <f t="shared" ref="A42:A54" si="58">+A41+1</f>
        <v>30</v>
      </c>
      <c r="B42" s="812" t="s">
        <v>1026</v>
      </c>
      <c r="C42" s="813" t="s">
        <v>105</v>
      </c>
      <c r="D42" s="953">
        <f t="shared" ref="D42:D53" si="59">D26</f>
        <v>2024</v>
      </c>
      <c r="E42" s="928">
        <f>335/365</f>
        <v>0.9178082191780822</v>
      </c>
      <c r="F42" s="929">
        <f>'4b-ADIT Projection Proration'!G42</f>
        <v>-165.34106762435536</v>
      </c>
      <c r="G42" s="528">
        <f t="shared" ref="G42:G53" si="60">$E42*F42</f>
        <v>-151.75139083331246</v>
      </c>
      <c r="H42" s="528">
        <f t="shared" ref="H42:H53" si="61">+G42+H41</f>
        <v>-37430.992032438277</v>
      </c>
      <c r="I42" s="522">
        <v>0</v>
      </c>
      <c r="J42" s="528">
        <f t="shared" ref="J42:J53" si="62">I42-F42</f>
        <v>165.34106762435536</v>
      </c>
      <c r="K42" s="528">
        <f t="shared" ref="K42:K53" si="63">IF(J42&gt;=0,+J42,0)</f>
        <v>165.34106762435536</v>
      </c>
      <c r="L42" s="528">
        <f t="shared" ref="L42:L53" si="64">IF(K42&gt;0,0,IF(I42&lt;0,0,(-(J42)*($E42))))</f>
        <v>0</v>
      </c>
      <c r="M42" s="528">
        <f t="shared" ref="M42:M53" si="65">IF(K42&gt;0,0,IF(I42&gt;0,0,(-(J42)*($E42))))</f>
        <v>0</v>
      </c>
      <c r="N42" s="930">
        <f t="shared" ref="N42:N53" si="66">IF(I42&lt;0,N41+M42,N41+$G42+K42-L42)</f>
        <v>13.589676791042905</v>
      </c>
      <c r="O42" s="929">
        <f>'4b-ADIT Projection Proration'!I42</f>
        <v>0</v>
      </c>
      <c r="P42" s="528">
        <f t="shared" ref="P42:P53" si="67">$E42*O42</f>
        <v>0</v>
      </c>
      <c r="Q42" s="528">
        <f t="shared" ref="Q42:Q53" si="68">+P42+Q41</f>
        <v>0</v>
      </c>
      <c r="R42" s="522">
        <v>0</v>
      </c>
      <c r="S42" s="528">
        <f t="shared" ref="S42:S53" si="69">R42-O42</f>
        <v>0</v>
      </c>
      <c r="T42" s="528">
        <f t="shared" ref="T42:T53" si="70">IF(S42&gt;=0,+S42,0)</f>
        <v>0</v>
      </c>
      <c r="U42" s="528">
        <f t="shared" ref="U42:U53" si="71">IF(T42&gt;0,0,IF(R42&lt;0,0,(-(S42)*($E42))))</f>
        <v>0</v>
      </c>
      <c r="V42" s="528">
        <f t="shared" ref="V42:V53" si="72">IF(T42&gt;0,0,IF(R42&gt;0,0,(-(S42)*($E42))))</f>
        <v>0</v>
      </c>
      <c r="W42" s="930">
        <f t="shared" ref="W42:W53" si="73">IF(R42&lt;0,W41+V42,W41+P42+T42-U42)</f>
        <v>0</v>
      </c>
      <c r="X42" s="929">
        <f>'4b-ADIT Projection Proration'!K42</f>
        <v>0</v>
      </c>
      <c r="Y42" s="528">
        <f t="shared" ref="Y42:Y53" si="74">$E42*X42</f>
        <v>0</v>
      </c>
      <c r="Z42" s="528">
        <f t="shared" ref="Z42:Z53" si="75">+Y42+Z41</f>
        <v>0</v>
      </c>
      <c r="AA42" s="522">
        <v>0</v>
      </c>
      <c r="AB42" s="528">
        <f t="shared" ref="AB42:AB53" si="76">AA42-X42</f>
        <v>0</v>
      </c>
      <c r="AC42" s="528">
        <f t="shared" ref="AC42:AC53" si="77">IF(AB42&gt;=0,+AB42,0)</f>
        <v>0</v>
      </c>
      <c r="AD42" s="528">
        <f t="shared" ref="AD42:AD53" si="78">IF(AC42&gt;0,0,IF(AA42&lt;0,0,(-(AB42)*($E42))))</f>
        <v>0</v>
      </c>
      <c r="AE42" s="528">
        <f t="shared" ref="AE42:AE53" si="79">IF(AC42&gt;0,0,IF(AA42&gt;0,0,(-(AB42)*($E42))))</f>
        <v>0</v>
      </c>
      <c r="AF42" s="930">
        <f t="shared" ref="AF42:AF53" si="80">IF(AA42&lt;0,AF41+AE42,AF41+Y42+AC42-AD42)</f>
        <v>0</v>
      </c>
    </row>
    <row r="43" spans="1:33">
      <c r="A43" s="814">
        <f t="shared" si="58"/>
        <v>31</v>
      </c>
      <c r="B43" s="812" t="s">
        <v>1026</v>
      </c>
      <c r="C43" s="813" t="s">
        <v>104</v>
      </c>
      <c r="D43" s="953">
        <f t="shared" si="59"/>
        <v>2024</v>
      </c>
      <c r="E43" s="928">
        <f>307/365</f>
        <v>0.84109589041095889</v>
      </c>
      <c r="F43" s="929">
        <f>'4b-ADIT Projection Proration'!G43</f>
        <v>-165.34106762435536</v>
      </c>
      <c r="G43" s="528">
        <f t="shared" si="60"/>
        <v>-139.06769249500573</v>
      </c>
      <c r="H43" s="528">
        <f t="shared" si="61"/>
        <v>-37570.059724933279</v>
      </c>
      <c r="I43" s="522">
        <v>0</v>
      </c>
      <c r="J43" s="528">
        <f t="shared" si="62"/>
        <v>165.34106762435536</v>
      </c>
      <c r="K43" s="528">
        <f t="shared" si="63"/>
        <v>165.34106762435536</v>
      </c>
      <c r="L43" s="528">
        <f t="shared" si="64"/>
        <v>0</v>
      </c>
      <c r="M43" s="528">
        <f t="shared" si="65"/>
        <v>0</v>
      </c>
      <c r="N43" s="930">
        <f t="shared" si="66"/>
        <v>39.863051920392536</v>
      </c>
      <c r="O43" s="929">
        <f>'4b-ADIT Projection Proration'!I43</f>
        <v>0</v>
      </c>
      <c r="P43" s="528">
        <f t="shared" si="67"/>
        <v>0</v>
      </c>
      <c r="Q43" s="528">
        <f t="shared" si="68"/>
        <v>0</v>
      </c>
      <c r="R43" s="522">
        <v>0</v>
      </c>
      <c r="S43" s="528">
        <f t="shared" si="69"/>
        <v>0</v>
      </c>
      <c r="T43" s="528">
        <f t="shared" si="70"/>
        <v>0</v>
      </c>
      <c r="U43" s="528">
        <f t="shared" si="71"/>
        <v>0</v>
      </c>
      <c r="V43" s="528">
        <f t="shared" si="72"/>
        <v>0</v>
      </c>
      <c r="W43" s="930">
        <f t="shared" si="73"/>
        <v>0</v>
      </c>
      <c r="X43" s="929">
        <f>'4b-ADIT Projection Proration'!K43</f>
        <v>0</v>
      </c>
      <c r="Y43" s="528">
        <f t="shared" si="74"/>
        <v>0</v>
      </c>
      <c r="Z43" s="528">
        <f t="shared" si="75"/>
        <v>0</v>
      </c>
      <c r="AA43" s="522">
        <v>0</v>
      </c>
      <c r="AB43" s="528">
        <f t="shared" si="76"/>
        <v>0</v>
      </c>
      <c r="AC43" s="528">
        <f t="shared" si="77"/>
        <v>0</v>
      </c>
      <c r="AD43" s="528">
        <f t="shared" si="78"/>
        <v>0</v>
      </c>
      <c r="AE43" s="528">
        <f t="shared" si="79"/>
        <v>0</v>
      </c>
      <c r="AF43" s="930">
        <f t="shared" si="80"/>
        <v>0</v>
      </c>
    </row>
    <row r="44" spans="1:33">
      <c r="A44" s="814">
        <f t="shared" si="58"/>
        <v>32</v>
      </c>
      <c r="B44" s="812" t="s">
        <v>1026</v>
      </c>
      <c r="C44" s="813" t="s">
        <v>103</v>
      </c>
      <c r="D44" s="953">
        <f t="shared" si="59"/>
        <v>2024</v>
      </c>
      <c r="E44" s="928">
        <f>276/365</f>
        <v>0.75616438356164384</v>
      </c>
      <c r="F44" s="929">
        <f>'4b-ADIT Projection Proration'!G44</f>
        <v>-165.34106762435536</v>
      </c>
      <c r="G44" s="528">
        <f t="shared" si="60"/>
        <v>-125.02502647759474</v>
      </c>
      <c r="H44" s="528">
        <f t="shared" si="61"/>
        <v>-37695.084751410875</v>
      </c>
      <c r="I44" s="522">
        <v>0</v>
      </c>
      <c r="J44" s="528">
        <f t="shared" si="62"/>
        <v>165.34106762435536</v>
      </c>
      <c r="K44" s="528">
        <f t="shared" si="63"/>
        <v>165.34106762435536</v>
      </c>
      <c r="L44" s="528">
        <f t="shared" si="64"/>
        <v>0</v>
      </c>
      <c r="M44" s="528">
        <f t="shared" si="65"/>
        <v>0</v>
      </c>
      <c r="N44" s="930">
        <f t="shared" si="66"/>
        <v>80.179093067153161</v>
      </c>
      <c r="O44" s="929">
        <f>'4b-ADIT Projection Proration'!I44</f>
        <v>0</v>
      </c>
      <c r="P44" s="528">
        <f t="shared" si="67"/>
        <v>0</v>
      </c>
      <c r="Q44" s="528">
        <f t="shared" si="68"/>
        <v>0</v>
      </c>
      <c r="R44" s="522">
        <v>0</v>
      </c>
      <c r="S44" s="528">
        <f t="shared" si="69"/>
        <v>0</v>
      </c>
      <c r="T44" s="528">
        <f t="shared" si="70"/>
        <v>0</v>
      </c>
      <c r="U44" s="528">
        <f t="shared" si="71"/>
        <v>0</v>
      </c>
      <c r="V44" s="528">
        <f t="shared" si="72"/>
        <v>0</v>
      </c>
      <c r="W44" s="930">
        <f t="shared" si="73"/>
        <v>0</v>
      </c>
      <c r="X44" s="929">
        <f>'4b-ADIT Projection Proration'!K44</f>
        <v>0</v>
      </c>
      <c r="Y44" s="528">
        <f t="shared" si="74"/>
        <v>0</v>
      </c>
      <c r="Z44" s="528">
        <f t="shared" si="75"/>
        <v>0</v>
      </c>
      <c r="AA44" s="522">
        <v>0</v>
      </c>
      <c r="AB44" s="528">
        <f t="shared" si="76"/>
        <v>0</v>
      </c>
      <c r="AC44" s="528">
        <f t="shared" si="77"/>
        <v>0</v>
      </c>
      <c r="AD44" s="528">
        <f t="shared" si="78"/>
        <v>0</v>
      </c>
      <c r="AE44" s="528">
        <f t="shared" si="79"/>
        <v>0</v>
      </c>
      <c r="AF44" s="930">
        <f t="shared" si="80"/>
        <v>0</v>
      </c>
    </row>
    <row r="45" spans="1:33">
      <c r="A45" s="814">
        <f t="shared" si="58"/>
        <v>33</v>
      </c>
      <c r="B45" s="812" t="s">
        <v>1026</v>
      </c>
      <c r="C45" s="813" t="s">
        <v>95</v>
      </c>
      <c r="D45" s="953">
        <f t="shared" si="59"/>
        <v>2024</v>
      </c>
      <c r="E45" s="928">
        <f>246/365</f>
        <v>0.67397260273972603</v>
      </c>
      <c r="F45" s="929">
        <f>'4b-ADIT Projection Proration'!G45</f>
        <v>-165.34106762435536</v>
      </c>
      <c r="G45" s="528">
        <f t="shared" si="60"/>
        <v>-111.43534968655183</v>
      </c>
      <c r="H45" s="528">
        <f t="shared" si="61"/>
        <v>-37806.520101097427</v>
      </c>
      <c r="I45" s="522">
        <v>0</v>
      </c>
      <c r="J45" s="528">
        <f t="shared" si="62"/>
        <v>165.34106762435536</v>
      </c>
      <c r="K45" s="528">
        <f t="shared" si="63"/>
        <v>165.34106762435536</v>
      </c>
      <c r="L45" s="528">
        <f t="shared" si="64"/>
        <v>0</v>
      </c>
      <c r="M45" s="528">
        <f t="shared" si="65"/>
        <v>0</v>
      </c>
      <c r="N45" s="930">
        <f t="shared" si="66"/>
        <v>134.08481100495669</v>
      </c>
      <c r="O45" s="929">
        <f>'4b-ADIT Projection Proration'!I45</f>
        <v>0</v>
      </c>
      <c r="P45" s="528">
        <f t="shared" si="67"/>
        <v>0</v>
      </c>
      <c r="Q45" s="528">
        <f t="shared" si="68"/>
        <v>0</v>
      </c>
      <c r="R45" s="522">
        <v>0</v>
      </c>
      <c r="S45" s="528">
        <f t="shared" si="69"/>
        <v>0</v>
      </c>
      <c r="T45" s="528">
        <f t="shared" si="70"/>
        <v>0</v>
      </c>
      <c r="U45" s="528">
        <f t="shared" si="71"/>
        <v>0</v>
      </c>
      <c r="V45" s="528">
        <f t="shared" si="72"/>
        <v>0</v>
      </c>
      <c r="W45" s="930">
        <f t="shared" si="73"/>
        <v>0</v>
      </c>
      <c r="X45" s="929">
        <f>'4b-ADIT Projection Proration'!K45</f>
        <v>0</v>
      </c>
      <c r="Y45" s="528">
        <f t="shared" si="74"/>
        <v>0</v>
      </c>
      <c r="Z45" s="528">
        <f t="shared" si="75"/>
        <v>0</v>
      </c>
      <c r="AA45" s="522">
        <v>0</v>
      </c>
      <c r="AB45" s="528">
        <f t="shared" si="76"/>
        <v>0</v>
      </c>
      <c r="AC45" s="528">
        <f t="shared" si="77"/>
        <v>0</v>
      </c>
      <c r="AD45" s="528">
        <f t="shared" si="78"/>
        <v>0</v>
      </c>
      <c r="AE45" s="528">
        <f t="shared" si="79"/>
        <v>0</v>
      </c>
      <c r="AF45" s="930">
        <f t="shared" si="80"/>
        <v>0</v>
      </c>
    </row>
    <row r="46" spans="1:33">
      <c r="A46" s="814">
        <f t="shared" si="58"/>
        <v>34</v>
      </c>
      <c r="B46" s="812" t="s">
        <v>1026</v>
      </c>
      <c r="C46" s="813" t="s">
        <v>92</v>
      </c>
      <c r="D46" s="953">
        <f t="shared" si="59"/>
        <v>2024</v>
      </c>
      <c r="E46" s="928">
        <f>215/365</f>
        <v>0.58904109589041098</v>
      </c>
      <c r="F46" s="929">
        <f>'4b-ADIT Projection Proration'!G46</f>
        <v>-165.34106762435536</v>
      </c>
      <c r="G46" s="528">
        <f t="shared" si="60"/>
        <v>-97.392683669140837</v>
      </c>
      <c r="H46" s="528">
        <f t="shared" si="61"/>
        <v>-37903.912784766566</v>
      </c>
      <c r="I46" s="522">
        <v>0</v>
      </c>
      <c r="J46" s="528">
        <f t="shared" si="62"/>
        <v>165.34106762435536</v>
      </c>
      <c r="K46" s="528">
        <f t="shared" si="63"/>
        <v>165.34106762435536</v>
      </c>
      <c r="L46" s="528">
        <f t="shared" si="64"/>
        <v>0</v>
      </c>
      <c r="M46" s="528">
        <f t="shared" si="65"/>
        <v>0</v>
      </c>
      <c r="N46" s="930">
        <f t="shared" si="66"/>
        <v>202.03319496017122</v>
      </c>
      <c r="O46" s="929">
        <f>'4b-ADIT Projection Proration'!I46</f>
        <v>0</v>
      </c>
      <c r="P46" s="528">
        <f t="shared" si="67"/>
        <v>0</v>
      </c>
      <c r="Q46" s="528">
        <f t="shared" si="68"/>
        <v>0</v>
      </c>
      <c r="R46" s="522">
        <v>0</v>
      </c>
      <c r="S46" s="528">
        <f t="shared" si="69"/>
        <v>0</v>
      </c>
      <c r="T46" s="528">
        <f t="shared" si="70"/>
        <v>0</v>
      </c>
      <c r="U46" s="528">
        <f t="shared" si="71"/>
        <v>0</v>
      </c>
      <c r="V46" s="528">
        <f t="shared" si="72"/>
        <v>0</v>
      </c>
      <c r="W46" s="930">
        <f t="shared" si="73"/>
        <v>0</v>
      </c>
      <c r="X46" s="929">
        <f>'4b-ADIT Projection Proration'!K46</f>
        <v>0</v>
      </c>
      <c r="Y46" s="528">
        <f t="shared" si="74"/>
        <v>0</v>
      </c>
      <c r="Z46" s="528">
        <f t="shared" si="75"/>
        <v>0</v>
      </c>
      <c r="AA46" s="522">
        <v>0</v>
      </c>
      <c r="AB46" s="528">
        <f t="shared" si="76"/>
        <v>0</v>
      </c>
      <c r="AC46" s="528">
        <f t="shared" si="77"/>
        <v>0</v>
      </c>
      <c r="AD46" s="528">
        <f t="shared" si="78"/>
        <v>0</v>
      </c>
      <c r="AE46" s="528">
        <f t="shared" si="79"/>
        <v>0</v>
      </c>
      <c r="AF46" s="930">
        <f t="shared" si="80"/>
        <v>0</v>
      </c>
    </row>
    <row r="47" spans="1:33">
      <c r="A47" s="814">
        <f t="shared" si="58"/>
        <v>35</v>
      </c>
      <c r="B47" s="812" t="s">
        <v>1026</v>
      </c>
      <c r="C47" s="813" t="s">
        <v>145</v>
      </c>
      <c r="D47" s="953">
        <f t="shared" si="59"/>
        <v>2024</v>
      </c>
      <c r="E47" s="928">
        <f>185/365</f>
        <v>0.50684931506849318</v>
      </c>
      <c r="F47" s="929">
        <f>'4b-ADIT Projection Proration'!G47</f>
        <v>-165.34106762435536</v>
      </c>
      <c r="G47" s="528">
        <f t="shared" si="60"/>
        <v>-83.803006878097932</v>
      </c>
      <c r="H47" s="528">
        <f t="shared" si="61"/>
        <v>-37987.715791644667</v>
      </c>
      <c r="I47" s="522">
        <v>0</v>
      </c>
      <c r="J47" s="528">
        <f t="shared" si="62"/>
        <v>165.34106762435536</v>
      </c>
      <c r="K47" s="528">
        <f t="shared" si="63"/>
        <v>165.34106762435536</v>
      </c>
      <c r="L47" s="528">
        <f t="shared" si="64"/>
        <v>0</v>
      </c>
      <c r="M47" s="528">
        <f t="shared" si="65"/>
        <v>0</v>
      </c>
      <c r="N47" s="930">
        <f t="shared" si="66"/>
        <v>283.57125570642864</v>
      </c>
      <c r="O47" s="929">
        <f>'4b-ADIT Projection Proration'!I47</f>
        <v>0</v>
      </c>
      <c r="P47" s="528">
        <f t="shared" si="67"/>
        <v>0</v>
      </c>
      <c r="Q47" s="528">
        <f t="shared" si="68"/>
        <v>0</v>
      </c>
      <c r="R47" s="522">
        <v>0</v>
      </c>
      <c r="S47" s="528">
        <f t="shared" si="69"/>
        <v>0</v>
      </c>
      <c r="T47" s="528">
        <f t="shared" si="70"/>
        <v>0</v>
      </c>
      <c r="U47" s="528">
        <f t="shared" si="71"/>
        <v>0</v>
      </c>
      <c r="V47" s="528">
        <f t="shared" si="72"/>
        <v>0</v>
      </c>
      <c r="W47" s="930">
        <f t="shared" si="73"/>
        <v>0</v>
      </c>
      <c r="X47" s="929">
        <f>'4b-ADIT Projection Proration'!K47</f>
        <v>0</v>
      </c>
      <c r="Y47" s="528">
        <f t="shared" si="74"/>
        <v>0</v>
      </c>
      <c r="Z47" s="528">
        <f t="shared" si="75"/>
        <v>0</v>
      </c>
      <c r="AA47" s="522">
        <v>0</v>
      </c>
      <c r="AB47" s="528">
        <f t="shared" si="76"/>
        <v>0</v>
      </c>
      <c r="AC47" s="528">
        <f t="shared" si="77"/>
        <v>0</v>
      </c>
      <c r="AD47" s="528">
        <f t="shared" si="78"/>
        <v>0</v>
      </c>
      <c r="AE47" s="528">
        <f t="shared" si="79"/>
        <v>0</v>
      </c>
      <c r="AF47" s="930">
        <f t="shared" si="80"/>
        <v>0</v>
      </c>
    </row>
    <row r="48" spans="1:33">
      <c r="A48" s="814">
        <f t="shared" si="58"/>
        <v>36</v>
      </c>
      <c r="B48" s="812" t="s">
        <v>1026</v>
      </c>
      <c r="C48" s="813" t="s">
        <v>102</v>
      </c>
      <c r="D48" s="953">
        <f t="shared" si="59"/>
        <v>2024</v>
      </c>
      <c r="E48" s="928">
        <f>154/365</f>
        <v>0.42191780821917807</v>
      </c>
      <c r="F48" s="929">
        <f>'4b-ADIT Projection Proration'!G48</f>
        <v>-165.34106762435536</v>
      </c>
      <c r="G48" s="528">
        <f t="shared" si="60"/>
        <v>-69.760340860686924</v>
      </c>
      <c r="H48" s="528">
        <f t="shared" si="61"/>
        <v>-38057.476132505355</v>
      </c>
      <c r="I48" s="522">
        <v>0</v>
      </c>
      <c r="J48" s="528">
        <f t="shared" si="62"/>
        <v>165.34106762435536</v>
      </c>
      <c r="K48" s="528">
        <f t="shared" si="63"/>
        <v>165.34106762435536</v>
      </c>
      <c r="L48" s="528">
        <f t="shared" si="64"/>
        <v>0</v>
      </c>
      <c r="M48" s="528">
        <f t="shared" si="65"/>
        <v>0</v>
      </c>
      <c r="N48" s="930">
        <f t="shared" si="66"/>
        <v>379.1519824700971</v>
      </c>
      <c r="O48" s="929">
        <f>'4b-ADIT Projection Proration'!I48</f>
        <v>0</v>
      </c>
      <c r="P48" s="528">
        <f t="shared" si="67"/>
        <v>0</v>
      </c>
      <c r="Q48" s="528">
        <f t="shared" si="68"/>
        <v>0</v>
      </c>
      <c r="R48" s="522">
        <v>0</v>
      </c>
      <c r="S48" s="528">
        <f t="shared" si="69"/>
        <v>0</v>
      </c>
      <c r="T48" s="528">
        <f t="shared" si="70"/>
        <v>0</v>
      </c>
      <c r="U48" s="528">
        <f t="shared" si="71"/>
        <v>0</v>
      </c>
      <c r="V48" s="528">
        <f t="shared" si="72"/>
        <v>0</v>
      </c>
      <c r="W48" s="930">
        <f t="shared" si="73"/>
        <v>0</v>
      </c>
      <c r="X48" s="929">
        <f>'4b-ADIT Projection Proration'!K48</f>
        <v>0</v>
      </c>
      <c r="Y48" s="528">
        <f t="shared" si="74"/>
        <v>0</v>
      </c>
      <c r="Z48" s="528">
        <f t="shared" si="75"/>
        <v>0</v>
      </c>
      <c r="AA48" s="522">
        <v>0</v>
      </c>
      <c r="AB48" s="528">
        <f t="shared" si="76"/>
        <v>0</v>
      </c>
      <c r="AC48" s="528">
        <f t="shared" si="77"/>
        <v>0</v>
      </c>
      <c r="AD48" s="528">
        <f t="shared" si="78"/>
        <v>0</v>
      </c>
      <c r="AE48" s="528">
        <f t="shared" si="79"/>
        <v>0</v>
      </c>
      <c r="AF48" s="930">
        <f t="shared" si="80"/>
        <v>0</v>
      </c>
    </row>
    <row r="49" spans="1:32" s="813" customFormat="1">
      <c r="A49" s="814">
        <f t="shared" si="58"/>
        <v>37</v>
      </c>
      <c r="B49" s="812" t="s">
        <v>1026</v>
      </c>
      <c r="C49" s="813" t="s">
        <v>101</v>
      </c>
      <c r="D49" s="953">
        <f t="shared" si="59"/>
        <v>2024</v>
      </c>
      <c r="E49" s="928">
        <f>123/365</f>
        <v>0.33698630136986302</v>
      </c>
      <c r="F49" s="929">
        <f>'4b-ADIT Projection Proration'!G49</f>
        <v>-165.34106762435536</v>
      </c>
      <c r="G49" s="528">
        <f t="shared" si="60"/>
        <v>-55.717674843275915</v>
      </c>
      <c r="H49" s="528">
        <f t="shared" si="61"/>
        <v>-38113.193807348631</v>
      </c>
      <c r="I49" s="522">
        <v>0</v>
      </c>
      <c r="J49" s="528">
        <f t="shared" si="62"/>
        <v>165.34106762435536</v>
      </c>
      <c r="K49" s="528">
        <f t="shared" si="63"/>
        <v>165.34106762435536</v>
      </c>
      <c r="L49" s="528">
        <f t="shared" si="64"/>
        <v>0</v>
      </c>
      <c r="M49" s="528">
        <f t="shared" si="65"/>
        <v>0</v>
      </c>
      <c r="N49" s="930">
        <f t="shared" si="66"/>
        <v>488.77537525117657</v>
      </c>
      <c r="O49" s="929">
        <f>'4b-ADIT Projection Proration'!I49</f>
        <v>0</v>
      </c>
      <c r="P49" s="528">
        <f t="shared" si="67"/>
        <v>0</v>
      </c>
      <c r="Q49" s="528">
        <f t="shared" si="68"/>
        <v>0</v>
      </c>
      <c r="R49" s="522">
        <v>0</v>
      </c>
      <c r="S49" s="528">
        <f t="shared" si="69"/>
        <v>0</v>
      </c>
      <c r="T49" s="528">
        <f t="shared" si="70"/>
        <v>0</v>
      </c>
      <c r="U49" s="528">
        <f t="shared" si="71"/>
        <v>0</v>
      </c>
      <c r="V49" s="528">
        <f t="shared" si="72"/>
        <v>0</v>
      </c>
      <c r="W49" s="930">
        <f t="shared" si="73"/>
        <v>0</v>
      </c>
      <c r="X49" s="929">
        <f>'4b-ADIT Projection Proration'!K49</f>
        <v>0</v>
      </c>
      <c r="Y49" s="528">
        <f t="shared" si="74"/>
        <v>0</v>
      </c>
      <c r="Z49" s="528">
        <f t="shared" si="75"/>
        <v>0</v>
      </c>
      <c r="AA49" s="522">
        <v>0</v>
      </c>
      <c r="AB49" s="528">
        <f t="shared" si="76"/>
        <v>0</v>
      </c>
      <c r="AC49" s="528">
        <f t="shared" si="77"/>
        <v>0</v>
      </c>
      <c r="AD49" s="528">
        <f t="shared" si="78"/>
        <v>0</v>
      </c>
      <c r="AE49" s="528">
        <f t="shared" si="79"/>
        <v>0</v>
      </c>
      <c r="AF49" s="930">
        <f t="shared" si="80"/>
        <v>0</v>
      </c>
    </row>
    <row r="50" spans="1:32" s="813" customFormat="1">
      <c r="A50" s="814">
        <f t="shared" si="58"/>
        <v>38</v>
      </c>
      <c r="B50" s="812" t="s">
        <v>1026</v>
      </c>
      <c r="C50" s="813" t="s">
        <v>100</v>
      </c>
      <c r="D50" s="953">
        <f t="shared" si="59"/>
        <v>2024</v>
      </c>
      <c r="E50" s="928">
        <f>93/365</f>
        <v>0.25479452054794521</v>
      </c>
      <c r="F50" s="929">
        <f>'4b-ADIT Projection Proration'!G50</f>
        <v>-165.34106762435536</v>
      </c>
      <c r="G50" s="528">
        <f t="shared" si="60"/>
        <v>-42.127998052233011</v>
      </c>
      <c r="H50" s="528">
        <f t="shared" si="61"/>
        <v>-38155.321805400861</v>
      </c>
      <c r="I50" s="522">
        <v>0</v>
      </c>
      <c r="J50" s="528">
        <f t="shared" si="62"/>
        <v>165.34106762435536</v>
      </c>
      <c r="K50" s="528">
        <f t="shared" si="63"/>
        <v>165.34106762435536</v>
      </c>
      <c r="L50" s="528">
        <f t="shared" si="64"/>
        <v>0</v>
      </c>
      <c r="M50" s="528">
        <f t="shared" si="65"/>
        <v>0</v>
      </c>
      <c r="N50" s="930">
        <f t="shared" si="66"/>
        <v>611.98844482329889</v>
      </c>
      <c r="O50" s="929">
        <f>'4b-ADIT Projection Proration'!I50</f>
        <v>0</v>
      </c>
      <c r="P50" s="528">
        <f t="shared" si="67"/>
        <v>0</v>
      </c>
      <c r="Q50" s="528">
        <f t="shared" si="68"/>
        <v>0</v>
      </c>
      <c r="R50" s="522">
        <v>0</v>
      </c>
      <c r="S50" s="528">
        <f t="shared" si="69"/>
        <v>0</v>
      </c>
      <c r="T50" s="528">
        <f t="shared" si="70"/>
        <v>0</v>
      </c>
      <c r="U50" s="528">
        <f t="shared" si="71"/>
        <v>0</v>
      </c>
      <c r="V50" s="528">
        <f t="shared" si="72"/>
        <v>0</v>
      </c>
      <c r="W50" s="930">
        <f t="shared" si="73"/>
        <v>0</v>
      </c>
      <c r="X50" s="929">
        <f>'4b-ADIT Projection Proration'!K50</f>
        <v>0</v>
      </c>
      <c r="Y50" s="528">
        <f t="shared" si="74"/>
        <v>0</v>
      </c>
      <c r="Z50" s="528">
        <f t="shared" si="75"/>
        <v>0</v>
      </c>
      <c r="AA50" s="522">
        <v>0</v>
      </c>
      <c r="AB50" s="528">
        <f t="shared" si="76"/>
        <v>0</v>
      </c>
      <c r="AC50" s="528">
        <f t="shared" si="77"/>
        <v>0</v>
      </c>
      <c r="AD50" s="528">
        <f t="shared" si="78"/>
        <v>0</v>
      </c>
      <c r="AE50" s="528">
        <f t="shared" si="79"/>
        <v>0</v>
      </c>
      <c r="AF50" s="930">
        <f t="shared" si="80"/>
        <v>0</v>
      </c>
    </row>
    <row r="51" spans="1:32">
      <c r="A51" s="814">
        <f t="shared" si="58"/>
        <v>39</v>
      </c>
      <c r="B51" s="812" t="s">
        <v>1026</v>
      </c>
      <c r="C51" s="813" t="s">
        <v>106</v>
      </c>
      <c r="D51" s="953">
        <f t="shared" si="59"/>
        <v>2024</v>
      </c>
      <c r="E51" s="928">
        <f>62/365</f>
        <v>0.16986301369863013</v>
      </c>
      <c r="F51" s="929">
        <f>'4b-ADIT Projection Proration'!G51</f>
        <v>-165.34106762435536</v>
      </c>
      <c r="G51" s="528">
        <f t="shared" si="60"/>
        <v>-28.085332034822006</v>
      </c>
      <c r="H51" s="528">
        <f t="shared" si="61"/>
        <v>-38183.407137435686</v>
      </c>
      <c r="I51" s="522">
        <v>0</v>
      </c>
      <c r="J51" s="528">
        <f t="shared" si="62"/>
        <v>165.34106762435536</v>
      </c>
      <c r="K51" s="528">
        <f t="shared" si="63"/>
        <v>165.34106762435536</v>
      </c>
      <c r="L51" s="528">
        <f t="shared" si="64"/>
        <v>0</v>
      </c>
      <c r="M51" s="528">
        <f t="shared" si="65"/>
        <v>0</v>
      </c>
      <c r="N51" s="930">
        <f t="shared" si="66"/>
        <v>749.24418041283218</v>
      </c>
      <c r="O51" s="929">
        <f>'4b-ADIT Projection Proration'!I51</f>
        <v>0</v>
      </c>
      <c r="P51" s="528">
        <f t="shared" si="67"/>
        <v>0</v>
      </c>
      <c r="Q51" s="528">
        <f t="shared" si="68"/>
        <v>0</v>
      </c>
      <c r="R51" s="522">
        <v>0</v>
      </c>
      <c r="S51" s="528">
        <f t="shared" si="69"/>
        <v>0</v>
      </c>
      <c r="T51" s="528">
        <f t="shared" si="70"/>
        <v>0</v>
      </c>
      <c r="U51" s="528">
        <f t="shared" si="71"/>
        <v>0</v>
      </c>
      <c r="V51" s="528">
        <f t="shared" si="72"/>
        <v>0</v>
      </c>
      <c r="W51" s="930">
        <f t="shared" si="73"/>
        <v>0</v>
      </c>
      <c r="X51" s="929">
        <f>'4b-ADIT Projection Proration'!K51</f>
        <v>0</v>
      </c>
      <c r="Y51" s="528">
        <f t="shared" si="74"/>
        <v>0</v>
      </c>
      <c r="Z51" s="528">
        <f t="shared" si="75"/>
        <v>0</v>
      </c>
      <c r="AA51" s="522">
        <v>0</v>
      </c>
      <c r="AB51" s="528">
        <f t="shared" si="76"/>
        <v>0</v>
      </c>
      <c r="AC51" s="528">
        <f t="shared" si="77"/>
        <v>0</v>
      </c>
      <c r="AD51" s="528">
        <f t="shared" si="78"/>
        <v>0</v>
      </c>
      <c r="AE51" s="528">
        <f t="shared" si="79"/>
        <v>0</v>
      </c>
      <c r="AF51" s="930">
        <f t="shared" si="80"/>
        <v>0</v>
      </c>
    </row>
    <row r="52" spans="1:32">
      <c r="A52" s="814">
        <f t="shared" si="58"/>
        <v>40</v>
      </c>
      <c r="B52" s="812" t="s">
        <v>1026</v>
      </c>
      <c r="C52" s="813" t="s">
        <v>99</v>
      </c>
      <c r="D52" s="953">
        <f t="shared" si="59"/>
        <v>2024</v>
      </c>
      <c r="E52" s="928">
        <f>32/365</f>
        <v>8.7671232876712329E-2</v>
      </c>
      <c r="F52" s="929">
        <f>'4b-ADIT Projection Proration'!G52</f>
        <v>-165.34106762435536</v>
      </c>
      <c r="G52" s="528">
        <f t="shared" si="60"/>
        <v>-14.495655243779101</v>
      </c>
      <c r="H52" s="528">
        <f t="shared" si="61"/>
        <v>-38197.902792679466</v>
      </c>
      <c r="I52" s="522">
        <v>0</v>
      </c>
      <c r="J52" s="528">
        <f t="shared" si="62"/>
        <v>165.34106762435536</v>
      </c>
      <c r="K52" s="528">
        <f t="shared" si="63"/>
        <v>165.34106762435536</v>
      </c>
      <c r="L52" s="528">
        <f t="shared" si="64"/>
        <v>0</v>
      </c>
      <c r="M52" s="528">
        <f t="shared" si="65"/>
        <v>0</v>
      </c>
      <c r="N52" s="930">
        <f t="shared" si="66"/>
        <v>900.08959279340843</v>
      </c>
      <c r="O52" s="929">
        <f>'4b-ADIT Projection Proration'!I52</f>
        <v>0</v>
      </c>
      <c r="P52" s="528">
        <f t="shared" si="67"/>
        <v>0</v>
      </c>
      <c r="Q52" s="528">
        <f t="shared" si="68"/>
        <v>0</v>
      </c>
      <c r="R52" s="522">
        <v>0</v>
      </c>
      <c r="S52" s="528">
        <f t="shared" si="69"/>
        <v>0</v>
      </c>
      <c r="T52" s="528">
        <f t="shared" si="70"/>
        <v>0</v>
      </c>
      <c r="U52" s="528">
        <f t="shared" si="71"/>
        <v>0</v>
      </c>
      <c r="V52" s="528">
        <f t="shared" si="72"/>
        <v>0</v>
      </c>
      <c r="W52" s="930">
        <f t="shared" si="73"/>
        <v>0</v>
      </c>
      <c r="X52" s="929">
        <f>'4b-ADIT Projection Proration'!K52</f>
        <v>0</v>
      </c>
      <c r="Y52" s="528">
        <f t="shared" si="74"/>
        <v>0</v>
      </c>
      <c r="Z52" s="528">
        <f t="shared" si="75"/>
        <v>0</v>
      </c>
      <c r="AA52" s="522">
        <v>0</v>
      </c>
      <c r="AB52" s="528">
        <f t="shared" si="76"/>
        <v>0</v>
      </c>
      <c r="AC52" s="528">
        <f t="shared" si="77"/>
        <v>0</v>
      </c>
      <c r="AD52" s="528">
        <f t="shared" si="78"/>
        <v>0</v>
      </c>
      <c r="AE52" s="528">
        <f t="shared" si="79"/>
        <v>0</v>
      </c>
      <c r="AF52" s="930">
        <f t="shared" si="80"/>
        <v>0</v>
      </c>
    </row>
    <row r="53" spans="1:32">
      <c r="A53" s="814">
        <f t="shared" si="58"/>
        <v>41</v>
      </c>
      <c r="B53" s="812" t="s">
        <v>1026</v>
      </c>
      <c r="C53" s="813" t="s">
        <v>98</v>
      </c>
      <c r="D53" s="953">
        <f t="shared" si="59"/>
        <v>2024</v>
      </c>
      <c r="E53" s="928">
        <f>1/365</f>
        <v>2.7397260273972603E-3</v>
      </c>
      <c r="F53" s="931">
        <f>'4b-ADIT Projection Proration'!G53</f>
        <v>-165.34106762435536</v>
      </c>
      <c r="G53" s="932">
        <f t="shared" si="60"/>
        <v>-0.45298922636809691</v>
      </c>
      <c r="H53" s="932">
        <f t="shared" si="61"/>
        <v>-38198.355781905833</v>
      </c>
      <c r="I53" s="524">
        <v>0</v>
      </c>
      <c r="J53" s="932">
        <f t="shared" si="62"/>
        <v>165.34106762435536</v>
      </c>
      <c r="K53" s="932">
        <f t="shared" si="63"/>
        <v>165.34106762435536</v>
      </c>
      <c r="L53" s="932">
        <f t="shared" si="64"/>
        <v>0</v>
      </c>
      <c r="M53" s="932">
        <f t="shared" si="65"/>
        <v>0</v>
      </c>
      <c r="N53" s="933">
        <f t="shared" si="66"/>
        <v>1064.9776711913958</v>
      </c>
      <c r="O53" s="931">
        <f>'4b-ADIT Projection Proration'!I53</f>
        <v>0</v>
      </c>
      <c r="P53" s="932">
        <f t="shared" si="67"/>
        <v>0</v>
      </c>
      <c r="Q53" s="932">
        <f t="shared" si="68"/>
        <v>0</v>
      </c>
      <c r="R53" s="524">
        <v>0</v>
      </c>
      <c r="S53" s="932">
        <f t="shared" si="69"/>
        <v>0</v>
      </c>
      <c r="T53" s="932">
        <f t="shared" si="70"/>
        <v>0</v>
      </c>
      <c r="U53" s="932">
        <f t="shared" si="71"/>
        <v>0</v>
      </c>
      <c r="V53" s="932">
        <f t="shared" si="72"/>
        <v>0</v>
      </c>
      <c r="W53" s="933">
        <f t="shared" si="73"/>
        <v>0</v>
      </c>
      <c r="X53" s="931">
        <f>'4b-ADIT Projection Proration'!K53</f>
        <v>0</v>
      </c>
      <c r="Y53" s="932">
        <f t="shared" si="74"/>
        <v>0</v>
      </c>
      <c r="Z53" s="932">
        <f t="shared" si="75"/>
        <v>0</v>
      </c>
      <c r="AA53" s="524">
        <v>0</v>
      </c>
      <c r="AB53" s="932">
        <f t="shared" si="76"/>
        <v>0</v>
      </c>
      <c r="AC53" s="932">
        <f t="shared" si="77"/>
        <v>0</v>
      </c>
      <c r="AD53" s="932">
        <f t="shared" si="78"/>
        <v>0</v>
      </c>
      <c r="AE53" s="932">
        <f t="shared" si="79"/>
        <v>0</v>
      </c>
      <c r="AF53" s="933">
        <f t="shared" si="80"/>
        <v>0</v>
      </c>
    </row>
    <row r="54" spans="1:32" ht="13.5" thickBot="1">
      <c r="A54" s="814">
        <f t="shared" si="58"/>
        <v>42</v>
      </c>
      <c r="B54" s="815" t="s">
        <v>1031</v>
      </c>
      <c r="C54" s="813"/>
      <c r="D54" s="813"/>
      <c r="E54" s="813"/>
      <c r="F54" s="935">
        <f t="shared" ref="F54:I54" si="81">SUM(F41:F53)</f>
        <v>-1984.0928114922647</v>
      </c>
      <c r="G54" s="936">
        <f t="shared" si="81"/>
        <v>-919.11514030086869</v>
      </c>
      <c r="H54" s="936"/>
      <c r="I54" s="936">
        <f t="shared" si="81"/>
        <v>0</v>
      </c>
      <c r="J54" s="936">
        <f t="shared" ref="J54:M54" si="82">SUM(J41:J53)</f>
        <v>1984.0928114922647</v>
      </c>
      <c r="K54" s="936">
        <f t="shared" si="82"/>
        <v>1984.0928114922647</v>
      </c>
      <c r="L54" s="936">
        <f t="shared" si="82"/>
        <v>0</v>
      </c>
      <c r="M54" s="936">
        <f t="shared" si="82"/>
        <v>0</v>
      </c>
      <c r="N54" s="937"/>
      <c r="O54" s="935">
        <f t="shared" ref="O54:P54" si="83">SUM(O41:O53)</f>
        <v>0</v>
      </c>
      <c r="P54" s="936">
        <f t="shared" si="83"/>
        <v>0</v>
      </c>
      <c r="Q54" s="936"/>
      <c r="R54" s="936">
        <f t="shared" ref="R54" si="84">SUM(R41:R53)</f>
        <v>0</v>
      </c>
      <c r="S54" s="936">
        <f t="shared" ref="S54:V54" si="85">SUM(S41:S53)</f>
        <v>0</v>
      </c>
      <c r="T54" s="936">
        <f t="shared" si="85"/>
        <v>0</v>
      </c>
      <c r="U54" s="936">
        <f t="shared" si="85"/>
        <v>0</v>
      </c>
      <c r="V54" s="936">
        <f t="shared" si="85"/>
        <v>0</v>
      </c>
      <c r="W54" s="937"/>
      <c r="X54" s="935">
        <f t="shared" ref="X54:Y54" si="86">SUM(X41:X53)</f>
        <v>0</v>
      </c>
      <c r="Y54" s="936">
        <f t="shared" si="86"/>
        <v>0</v>
      </c>
      <c r="Z54" s="936"/>
      <c r="AA54" s="936">
        <f t="shared" ref="AA54" si="87">SUM(AA41:AA53)</f>
        <v>0</v>
      </c>
      <c r="AB54" s="936">
        <f t="shared" ref="AB54:AE54" si="88">SUM(AB41:AB53)</f>
        <v>0</v>
      </c>
      <c r="AC54" s="936">
        <f t="shared" si="88"/>
        <v>0</v>
      </c>
      <c r="AD54" s="936">
        <f t="shared" si="88"/>
        <v>0</v>
      </c>
      <c r="AE54" s="936">
        <f t="shared" si="88"/>
        <v>0</v>
      </c>
      <c r="AF54" s="937"/>
    </row>
    <row r="55" spans="1:32">
      <c r="B55" s="821"/>
      <c r="C55" s="821"/>
      <c r="D55" s="821"/>
      <c r="E55" s="821"/>
      <c r="F55" s="528"/>
      <c r="G55" s="528"/>
      <c r="H55" s="528"/>
      <c r="I55" s="528"/>
      <c r="J55" s="528"/>
      <c r="K55" s="528"/>
      <c r="L55" s="528"/>
      <c r="M55" s="528"/>
      <c r="N55" s="528"/>
      <c r="O55" s="746"/>
      <c r="P55" s="801"/>
      <c r="Q55" s="746"/>
      <c r="R55" s="801"/>
      <c r="S55" s="801"/>
      <c r="T55" s="801"/>
      <c r="U55" s="801"/>
      <c r="V55" s="801"/>
      <c r="W55" s="801"/>
      <c r="X55" s="746"/>
      <c r="Y55" s="801"/>
    </row>
    <row r="56" spans="1:32">
      <c r="B56" s="821"/>
      <c r="C56" s="821"/>
      <c r="D56" s="821"/>
      <c r="E56" s="821"/>
      <c r="F56" s="821"/>
      <c r="G56" s="821"/>
      <c r="H56" s="821"/>
      <c r="I56" s="821"/>
      <c r="J56" s="821"/>
      <c r="K56" s="821"/>
      <c r="L56" s="821"/>
      <c r="M56" s="821"/>
      <c r="N56" s="821"/>
    </row>
    <row r="57" spans="1:32">
      <c r="A57" s="938" t="s">
        <v>1032</v>
      </c>
      <c r="B57" s="821" t="s">
        <v>1033</v>
      </c>
      <c r="C57" s="821"/>
      <c r="D57" s="821"/>
      <c r="E57" s="821"/>
      <c r="F57" s="821"/>
      <c r="G57" s="821"/>
      <c r="H57" s="821"/>
      <c r="I57" s="821"/>
      <c r="J57" s="821"/>
      <c r="K57" s="821"/>
      <c r="L57" s="821"/>
      <c r="M57" s="821"/>
      <c r="N57" s="821"/>
    </row>
    <row r="58" spans="1:32">
      <c r="A58" s="938" t="s">
        <v>1034</v>
      </c>
      <c r="B58" s="821" t="s">
        <v>1035</v>
      </c>
      <c r="C58" s="821"/>
      <c r="D58" s="823"/>
      <c r="E58" s="823"/>
      <c r="F58" s="823"/>
      <c r="G58" s="823"/>
      <c r="H58" s="823"/>
      <c r="I58" s="823"/>
      <c r="J58" s="823"/>
      <c r="K58" s="823"/>
      <c r="L58" s="823"/>
      <c r="M58" s="823"/>
      <c r="N58" s="823"/>
    </row>
    <row r="59" spans="1:32">
      <c r="A59" s="939" t="s">
        <v>75</v>
      </c>
      <c r="B59" s="821" t="s">
        <v>1036</v>
      </c>
      <c r="C59" s="821"/>
      <c r="D59" s="823"/>
      <c r="E59" s="823"/>
      <c r="F59" s="823"/>
      <c r="G59" s="823"/>
      <c r="H59" s="823"/>
      <c r="I59" s="823"/>
      <c r="J59" s="823"/>
      <c r="K59" s="823"/>
      <c r="L59" s="823"/>
      <c r="M59" s="823"/>
      <c r="N59" s="823"/>
    </row>
    <row r="60" spans="1:32">
      <c r="A60" s="939" t="s">
        <v>76</v>
      </c>
      <c r="B60" s="821" t="s">
        <v>1037</v>
      </c>
      <c r="C60" s="821"/>
      <c r="D60" s="823"/>
      <c r="E60" s="823"/>
      <c r="F60" s="823"/>
      <c r="G60" s="823"/>
      <c r="H60" s="823"/>
      <c r="I60" s="823"/>
      <c r="J60" s="823"/>
      <c r="K60" s="823"/>
      <c r="L60" s="823"/>
      <c r="M60" s="823"/>
      <c r="N60" s="823"/>
    </row>
    <row r="61" spans="1:32">
      <c r="A61" s="939" t="s">
        <v>77</v>
      </c>
      <c r="B61" s="825" t="s">
        <v>1038</v>
      </c>
      <c r="C61" s="821"/>
      <c r="D61" s="915"/>
      <c r="E61" s="915"/>
      <c r="F61" s="821"/>
      <c r="G61" s="821"/>
      <c r="H61" s="821"/>
      <c r="I61" s="821"/>
      <c r="J61" s="821"/>
      <c r="K61" s="821"/>
      <c r="L61" s="821"/>
      <c r="M61" s="821"/>
      <c r="N61" s="821"/>
    </row>
    <row r="62" spans="1:32">
      <c r="B62" s="825"/>
      <c r="C62" s="821"/>
      <c r="D62" s="528"/>
      <c r="E62" s="528"/>
      <c r="F62" s="821"/>
      <c r="G62" s="821"/>
      <c r="H62" s="821"/>
      <c r="I62" s="821"/>
      <c r="J62" s="821"/>
      <c r="K62" s="821"/>
      <c r="L62" s="821"/>
      <c r="M62" s="821"/>
      <c r="N62" s="821"/>
    </row>
    <row r="63" spans="1:32">
      <c r="B63" s="825"/>
      <c r="C63" s="821"/>
      <c r="D63" s="528"/>
      <c r="E63" s="528"/>
      <c r="F63" s="821"/>
      <c r="G63" s="821"/>
      <c r="H63" s="821"/>
      <c r="I63" s="821"/>
      <c r="J63" s="821"/>
      <c r="K63" s="821"/>
      <c r="L63" s="821"/>
      <c r="M63" s="821"/>
      <c r="N63" s="821"/>
    </row>
    <row r="64" spans="1:32">
      <c r="B64" s="825"/>
      <c r="C64" s="821"/>
      <c r="D64" s="528"/>
      <c r="E64" s="528"/>
      <c r="F64" s="821"/>
      <c r="G64" s="821"/>
      <c r="H64" s="821"/>
      <c r="I64" s="821"/>
      <c r="J64" s="821"/>
      <c r="K64" s="821"/>
      <c r="L64" s="821"/>
      <c r="M64" s="821"/>
      <c r="N64" s="821"/>
    </row>
    <row r="65" spans="2:24">
      <c r="B65" s="825"/>
      <c r="C65" s="821"/>
      <c r="D65" s="528"/>
      <c r="E65" s="528"/>
      <c r="F65" s="821"/>
      <c r="G65" s="821"/>
      <c r="H65" s="821"/>
      <c r="I65" s="821"/>
      <c r="J65" s="821"/>
      <c r="K65" s="821"/>
      <c r="L65" s="821"/>
      <c r="M65" s="821"/>
      <c r="N65" s="821"/>
    </row>
    <row r="66" spans="2:24">
      <c r="B66" s="825"/>
      <c r="C66" s="821"/>
      <c r="D66" s="528"/>
      <c r="E66" s="528"/>
      <c r="F66" s="821"/>
      <c r="G66" s="821"/>
      <c r="H66" s="821"/>
      <c r="I66" s="821"/>
      <c r="J66" s="821"/>
      <c r="K66" s="821"/>
      <c r="L66" s="821"/>
      <c r="M66" s="821"/>
      <c r="N66" s="821"/>
      <c r="O66" s="528"/>
      <c r="P66" s="528"/>
      <c r="Q66" s="528"/>
      <c r="R66" s="528"/>
      <c r="S66" s="528"/>
      <c r="T66" s="528"/>
      <c r="U66" s="528"/>
      <c r="V66" s="528"/>
      <c r="W66" s="528"/>
      <c r="X66" s="528"/>
    </row>
    <row r="67" spans="2:24">
      <c r="B67" s="825"/>
      <c r="C67" s="821"/>
      <c r="D67" s="528"/>
      <c r="E67" s="528"/>
      <c r="F67" s="821"/>
      <c r="G67" s="821"/>
      <c r="H67" s="821"/>
      <c r="I67" s="821"/>
      <c r="J67" s="821"/>
      <c r="K67" s="821"/>
      <c r="L67" s="821"/>
      <c r="M67" s="821"/>
      <c r="N67" s="821"/>
    </row>
    <row r="68" spans="2:24">
      <c r="B68" s="825"/>
      <c r="C68" s="821"/>
      <c r="D68" s="528"/>
      <c r="E68" s="528"/>
      <c r="F68" s="821"/>
      <c r="G68" s="821"/>
      <c r="H68" s="821"/>
      <c r="I68" s="821"/>
      <c r="J68" s="821"/>
      <c r="K68" s="821"/>
      <c r="L68" s="821"/>
      <c r="M68" s="821"/>
      <c r="N68" s="821"/>
    </row>
    <row r="69" spans="2:24">
      <c r="B69" s="825"/>
      <c r="C69" s="821"/>
      <c r="D69" s="528"/>
      <c r="E69" s="528"/>
      <c r="F69" s="821"/>
      <c r="G69" s="821"/>
      <c r="H69" s="821"/>
      <c r="I69" s="821"/>
      <c r="J69" s="821"/>
      <c r="K69" s="821"/>
      <c r="L69" s="821"/>
      <c r="M69" s="821"/>
      <c r="N69" s="821"/>
    </row>
    <row r="70" spans="2:24">
      <c r="B70" s="825"/>
      <c r="C70" s="821"/>
      <c r="D70" s="528"/>
      <c r="E70" s="528"/>
      <c r="F70" s="821"/>
      <c r="G70" s="821"/>
      <c r="H70" s="821"/>
      <c r="I70" s="821"/>
      <c r="J70" s="821"/>
      <c r="K70" s="821"/>
      <c r="L70" s="821"/>
      <c r="M70" s="821"/>
      <c r="N70" s="821"/>
    </row>
    <row r="71" spans="2:24">
      <c r="B71" s="825"/>
      <c r="C71" s="821"/>
      <c r="D71" s="528"/>
      <c r="E71" s="528"/>
      <c r="F71" s="821"/>
      <c r="G71" s="821"/>
      <c r="H71" s="821"/>
      <c r="I71" s="821"/>
      <c r="J71" s="821"/>
      <c r="K71" s="821"/>
      <c r="L71" s="821"/>
      <c r="M71" s="821"/>
      <c r="N71" s="821"/>
    </row>
    <row r="72" spans="2:24">
      <c r="B72" s="821"/>
      <c r="C72" s="821"/>
      <c r="D72" s="528"/>
      <c r="E72" s="528"/>
      <c r="F72" s="821"/>
      <c r="G72" s="821"/>
      <c r="H72" s="821"/>
      <c r="I72" s="821"/>
      <c r="J72" s="821"/>
      <c r="K72" s="821"/>
      <c r="L72" s="821"/>
      <c r="M72" s="821"/>
      <c r="N72" s="821"/>
    </row>
    <row r="73" spans="2:24">
      <c r="B73" s="825"/>
      <c r="C73" s="821"/>
      <c r="D73" s="528"/>
      <c r="E73" s="528"/>
      <c r="F73" s="821"/>
      <c r="G73" s="821"/>
      <c r="H73" s="821"/>
      <c r="I73" s="821"/>
      <c r="J73" s="821"/>
      <c r="K73" s="821"/>
      <c r="L73" s="821"/>
      <c r="M73" s="821"/>
      <c r="N73" s="821"/>
    </row>
    <row r="74" spans="2:24">
      <c r="B74" s="821"/>
      <c r="C74" s="821"/>
      <c r="D74" s="528"/>
      <c r="E74" s="528"/>
      <c r="F74" s="821"/>
      <c r="G74" s="821"/>
      <c r="H74" s="821"/>
      <c r="I74" s="821"/>
      <c r="J74" s="821"/>
      <c r="K74" s="821"/>
      <c r="L74" s="821"/>
      <c r="M74" s="821"/>
      <c r="N74" s="821"/>
    </row>
    <row r="75" spans="2:24">
      <c r="B75" s="825"/>
      <c r="C75" s="821"/>
      <c r="D75" s="821"/>
      <c r="E75" s="821"/>
      <c r="F75" s="821"/>
      <c r="G75" s="821"/>
      <c r="H75" s="821"/>
      <c r="I75" s="821"/>
      <c r="J75" s="821"/>
      <c r="K75" s="821"/>
      <c r="L75" s="821"/>
      <c r="M75" s="821"/>
      <c r="N75" s="821"/>
    </row>
    <row r="76" spans="2:24">
      <c r="B76" s="825"/>
      <c r="C76" s="821"/>
      <c r="D76" s="821"/>
      <c r="E76" s="821"/>
      <c r="F76" s="821"/>
      <c r="G76" s="821"/>
      <c r="H76" s="821"/>
      <c r="I76" s="821"/>
      <c r="J76" s="821"/>
      <c r="K76" s="821"/>
      <c r="L76" s="821"/>
      <c r="M76" s="821"/>
      <c r="N76" s="821"/>
    </row>
    <row r="77" spans="2:24">
      <c r="B77" s="825"/>
      <c r="C77" s="821"/>
      <c r="D77" s="821"/>
      <c r="E77" s="821"/>
      <c r="F77" s="821"/>
      <c r="G77" s="821"/>
      <c r="H77" s="821"/>
      <c r="I77" s="821"/>
      <c r="J77" s="821"/>
      <c r="K77" s="821"/>
      <c r="L77" s="821"/>
      <c r="M77" s="821"/>
      <c r="N77" s="821"/>
    </row>
    <row r="78" spans="2:24">
      <c r="B78" s="825"/>
      <c r="C78" s="821"/>
      <c r="D78" s="821"/>
      <c r="E78" s="821"/>
      <c r="F78" s="821"/>
      <c r="G78" s="821"/>
      <c r="H78" s="821"/>
      <c r="I78" s="821"/>
      <c r="J78" s="821"/>
      <c r="K78" s="821"/>
      <c r="L78" s="821"/>
      <c r="M78" s="821"/>
      <c r="N78" s="821"/>
    </row>
    <row r="79" spans="2:24">
      <c r="B79" s="825"/>
      <c r="C79" s="821"/>
      <c r="D79" s="821"/>
      <c r="E79" s="821"/>
      <c r="F79" s="821"/>
      <c r="G79" s="821"/>
      <c r="H79" s="821"/>
      <c r="I79" s="821"/>
      <c r="J79" s="821"/>
      <c r="K79" s="821"/>
      <c r="L79" s="821"/>
      <c r="M79" s="821"/>
      <c r="N79" s="821"/>
    </row>
    <row r="80" spans="2:24">
      <c r="B80" s="825"/>
      <c r="C80" s="821"/>
      <c r="D80" s="821"/>
      <c r="E80" s="821"/>
      <c r="F80" s="821"/>
      <c r="G80" s="821"/>
      <c r="H80" s="821"/>
      <c r="I80" s="821"/>
      <c r="J80" s="821"/>
      <c r="K80" s="821"/>
      <c r="L80" s="821"/>
      <c r="M80" s="821"/>
      <c r="N80" s="821"/>
    </row>
    <row r="81" spans="2:14">
      <c r="B81" s="825"/>
      <c r="C81" s="821"/>
      <c r="D81" s="821"/>
      <c r="E81" s="821"/>
      <c r="F81" s="821"/>
      <c r="G81" s="821"/>
      <c r="H81" s="821"/>
      <c r="I81" s="821"/>
      <c r="J81" s="821"/>
      <c r="K81" s="821"/>
      <c r="L81" s="821"/>
      <c r="M81" s="821"/>
      <c r="N81" s="821"/>
    </row>
    <row r="82" spans="2:14">
      <c r="B82" s="825"/>
      <c r="C82" s="821"/>
      <c r="D82" s="821"/>
      <c r="E82" s="821"/>
      <c r="F82" s="821"/>
      <c r="G82" s="821"/>
      <c r="H82" s="821"/>
      <c r="I82" s="821"/>
      <c r="J82" s="821"/>
      <c r="K82" s="821"/>
      <c r="L82" s="821"/>
      <c r="M82" s="821"/>
      <c r="N82" s="821"/>
    </row>
    <row r="83" spans="2:14">
      <c r="B83" s="825"/>
      <c r="C83" s="821"/>
      <c r="D83" s="821"/>
      <c r="E83" s="821"/>
      <c r="F83" s="821"/>
      <c r="G83" s="821"/>
      <c r="H83" s="821"/>
      <c r="I83" s="821"/>
      <c r="J83" s="821"/>
      <c r="K83" s="821"/>
      <c r="L83" s="821"/>
      <c r="M83" s="821"/>
      <c r="N83" s="821"/>
    </row>
    <row r="84" spans="2:14">
      <c r="B84" s="825"/>
      <c r="C84" s="821"/>
      <c r="D84" s="821"/>
      <c r="E84" s="821"/>
      <c r="F84" s="821"/>
      <c r="G84" s="821"/>
      <c r="H84" s="821"/>
      <c r="I84" s="821"/>
      <c r="J84" s="821"/>
      <c r="K84" s="821"/>
      <c r="L84" s="821"/>
      <c r="M84" s="821"/>
      <c r="N84" s="821"/>
    </row>
    <row r="85" spans="2:14">
      <c r="B85" s="825"/>
      <c r="C85" s="821"/>
      <c r="D85" s="821"/>
      <c r="E85" s="821"/>
      <c r="F85" s="821"/>
      <c r="G85" s="821"/>
      <c r="H85" s="821"/>
      <c r="I85" s="821"/>
      <c r="J85" s="821"/>
      <c r="K85" s="821"/>
      <c r="L85" s="821"/>
      <c r="M85" s="821"/>
      <c r="N85" s="821"/>
    </row>
    <row r="86" spans="2:14">
      <c r="B86" s="825"/>
      <c r="C86" s="821"/>
      <c r="D86" s="821"/>
      <c r="E86" s="821"/>
      <c r="F86" s="821"/>
      <c r="G86" s="821"/>
      <c r="H86" s="821"/>
      <c r="I86" s="821"/>
      <c r="J86" s="821"/>
      <c r="K86" s="821"/>
      <c r="L86" s="821"/>
      <c r="M86" s="821"/>
      <c r="N86" s="821"/>
    </row>
    <row r="87" spans="2:14">
      <c r="B87" s="825"/>
      <c r="C87" s="821"/>
      <c r="D87" s="821"/>
      <c r="E87" s="821"/>
      <c r="F87" s="821"/>
      <c r="G87" s="821"/>
      <c r="H87" s="821"/>
      <c r="I87" s="821"/>
      <c r="J87" s="821"/>
      <c r="K87" s="821"/>
      <c r="L87" s="821"/>
      <c r="M87" s="821"/>
      <c r="N87" s="821"/>
    </row>
    <row r="88" spans="2:14">
      <c r="B88" s="825"/>
      <c r="C88" s="821"/>
      <c r="D88" s="821"/>
      <c r="E88" s="821"/>
      <c r="F88" s="821"/>
      <c r="G88" s="821"/>
      <c r="H88" s="821"/>
      <c r="I88" s="821"/>
      <c r="J88" s="821"/>
      <c r="K88" s="821"/>
      <c r="L88" s="821"/>
      <c r="M88" s="821"/>
      <c r="N88" s="821"/>
    </row>
    <row r="89" spans="2:14">
      <c r="B89" s="825"/>
      <c r="C89" s="821"/>
      <c r="D89" s="821"/>
      <c r="E89" s="821"/>
      <c r="F89" s="821"/>
      <c r="G89" s="821"/>
      <c r="H89" s="821"/>
      <c r="I89" s="821"/>
      <c r="J89" s="821"/>
      <c r="K89" s="821"/>
      <c r="L89" s="821"/>
      <c r="M89" s="821"/>
      <c r="N89" s="821"/>
    </row>
    <row r="90" spans="2:14">
      <c r="B90" s="825"/>
      <c r="C90" s="821"/>
      <c r="D90" s="821"/>
      <c r="E90" s="821"/>
      <c r="F90" s="821"/>
      <c r="G90" s="821"/>
      <c r="H90" s="821"/>
      <c r="I90" s="821"/>
      <c r="J90" s="821"/>
      <c r="K90" s="821"/>
      <c r="L90" s="821"/>
      <c r="M90" s="821"/>
      <c r="N90" s="821"/>
    </row>
    <row r="91" spans="2:14">
      <c r="B91" s="825"/>
      <c r="C91" s="821"/>
      <c r="D91" s="821"/>
      <c r="E91" s="821"/>
      <c r="F91" s="821"/>
      <c r="G91" s="821"/>
      <c r="H91" s="821"/>
      <c r="I91" s="821"/>
      <c r="J91" s="821"/>
      <c r="K91" s="821"/>
      <c r="L91" s="821"/>
      <c r="M91" s="821"/>
      <c r="N91" s="821"/>
    </row>
    <row r="92" spans="2:14">
      <c r="B92" s="825"/>
      <c r="C92" s="821"/>
      <c r="D92" s="821"/>
      <c r="E92" s="821"/>
      <c r="F92" s="821"/>
      <c r="G92" s="821"/>
      <c r="H92" s="821"/>
      <c r="I92" s="821"/>
      <c r="J92" s="821"/>
      <c r="K92" s="821"/>
      <c r="L92" s="821"/>
      <c r="M92" s="821"/>
      <c r="N92" s="821"/>
    </row>
    <row r="93" spans="2:14">
      <c r="B93" s="825"/>
      <c r="C93" s="821"/>
      <c r="D93" s="821"/>
      <c r="E93" s="821"/>
      <c r="F93" s="821"/>
      <c r="G93" s="821"/>
      <c r="H93" s="821"/>
      <c r="I93" s="821"/>
      <c r="J93" s="821"/>
      <c r="K93" s="821"/>
      <c r="L93" s="821"/>
      <c r="M93" s="821"/>
      <c r="N93" s="821"/>
    </row>
    <row r="94" spans="2:14">
      <c r="B94" s="825"/>
      <c r="C94" s="821"/>
      <c r="D94" s="821"/>
      <c r="E94" s="821"/>
      <c r="F94" s="821"/>
      <c r="G94" s="821"/>
      <c r="H94" s="821"/>
      <c r="I94" s="821"/>
      <c r="J94" s="821"/>
      <c r="K94" s="821"/>
      <c r="L94" s="821"/>
      <c r="M94" s="821"/>
      <c r="N94" s="821"/>
    </row>
    <row r="95" spans="2:14">
      <c r="B95" s="825"/>
      <c r="C95" s="821"/>
      <c r="D95" s="821"/>
      <c r="E95" s="821"/>
      <c r="F95" s="821"/>
      <c r="G95" s="821"/>
      <c r="H95" s="821"/>
      <c r="I95" s="821"/>
      <c r="J95" s="821"/>
      <c r="K95" s="821"/>
      <c r="L95" s="821"/>
      <c r="M95" s="821"/>
      <c r="N95" s="821"/>
    </row>
    <row r="96" spans="2:14">
      <c r="B96" s="825"/>
      <c r="C96" s="821"/>
      <c r="D96" s="821"/>
      <c r="E96" s="821"/>
      <c r="F96" s="821"/>
      <c r="G96" s="821"/>
      <c r="H96" s="821"/>
      <c r="I96" s="821"/>
      <c r="J96" s="821"/>
      <c r="K96" s="821"/>
      <c r="L96" s="821"/>
      <c r="M96" s="821"/>
      <c r="N96" s="821"/>
    </row>
    <row r="97" spans="2:14">
      <c r="B97" s="825"/>
      <c r="C97" s="821"/>
      <c r="D97" s="821"/>
      <c r="E97" s="821"/>
      <c r="F97" s="821"/>
      <c r="G97" s="821"/>
      <c r="H97" s="821"/>
      <c r="I97" s="821"/>
      <c r="J97" s="821"/>
      <c r="K97" s="821"/>
      <c r="L97" s="821"/>
      <c r="M97" s="821"/>
      <c r="N97" s="821"/>
    </row>
    <row r="98" spans="2:14">
      <c r="B98" s="825"/>
      <c r="C98" s="821"/>
      <c r="D98" s="821"/>
      <c r="E98" s="821"/>
      <c r="F98" s="821"/>
      <c r="G98" s="821"/>
      <c r="H98" s="821"/>
      <c r="I98" s="821"/>
      <c r="J98" s="821"/>
      <c r="K98" s="821"/>
      <c r="L98" s="821"/>
      <c r="M98" s="821"/>
      <c r="N98" s="821"/>
    </row>
    <row r="99" spans="2:14">
      <c r="B99" s="825"/>
      <c r="C99" s="821"/>
      <c r="D99" s="821"/>
      <c r="E99" s="821"/>
      <c r="F99" s="821"/>
      <c r="G99" s="821"/>
      <c r="H99" s="821"/>
      <c r="I99" s="821"/>
      <c r="J99" s="821"/>
      <c r="K99" s="821"/>
      <c r="L99" s="821"/>
      <c r="M99" s="821"/>
      <c r="N99" s="821"/>
    </row>
    <row r="100" spans="2:14">
      <c r="B100" s="825"/>
      <c r="C100" s="821"/>
      <c r="D100" s="821"/>
      <c r="E100" s="821"/>
      <c r="F100" s="821"/>
      <c r="G100" s="821"/>
      <c r="H100" s="821"/>
      <c r="I100" s="821"/>
      <c r="J100" s="821"/>
      <c r="K100" s="821"/>
      <c r="L100" s="821"/>
      <c r="M100" s="821"/>
      <c r="N100" s="821"/>
    </row>
    <row r="101" spans="2:14">
      <c r="B101" s="825"/>
      <c r="C101" s="821"/>
      <c r="D101" s="821"/>
      <c r="E101" s="821"/>
      <c r="F101" s="821"/>
      <c r="G101" s="821"/>
      <c r="H101" s="821"/>
      <c r="I101" s="821"/>
      <c r="J101" s="821"/>
      <c r="K101" s="821"/>
      <c r="L101" s="821"/>
      <c r="M101" s="821"/>
      <c r="N101" s="821"/>
    </row>
    <row r="102" spans="2:14">
      <c r="B102" s="825"/>
      <c r="C102" s="821"/>
      <c r="D102" s="821"/>
      <c r="E102" s="821"/>
      <c r="F102" s="821"/>
      <c r="G102" s="821"/>
      <c r="H102" s="821"/>
      <c r="I102" s="821"/>
      <c r="J102" s="821"/>
      <c r="K102" s="821"/>
      <c r="L102" s="821"/>
      <c r="M102" s="821"/>
      <c r="N102" s="821"/>
    </row>
    <row r="103" spans="2:14">
      <c r="B103" s="825"/>
      <c r="C103" s="821"/>
      <c r="D103" s="821"/>
      <c r="E103" s="821"/>
      <c r="F103" s="821"/>
      <c r="G103" s="821"/>
      <c r="H103" s="821"/>
      <c r="I103" s="821"/>
      <c r="J103" s="821"/>
      <c r="K103" s="821"/>
      <c r="L103" s="821"/>
      <c r="M103" s="821"/>
      <c r="N103" s="821"/>
    </row>
    <row r="104" spans="2:14">
      <c r="B104" s="825"/>
      <c r="C104" s="821"/>
      <c r="D104" s="821"/>
      <c r="E104" s="821"/>
      <c r="F104" s="821"/>
      <c r="G104" s="821"/>
      <c r="H104" s="821"/>
      <c r="I104" s="821"/>
      <c r="J104" s="821"/>
      <c r="K104" s="821"/>
      <c r="L104" s="821"/>
      <c r="M104" s="821"/>
      <c r="N104" s="821"/>
    </row>
    <row r="105" spans="2:14">
      <c r="B105" s="825"/>
      <c r="C105" s="821"/>
      <c r="D105" s="821"/>
      <c r="E105" s="821"/>
      <c r="F105" s="821"/>
      <c r="G105" s="821"/>
      <c r="H105" s="821"/>
      <c r="I105" s="821"/>
      <c r="J105" s="821"/>
      <c r="K105" s="821"/>
      <c r="L105" s="821"/>
      <c r="M105" s="821"/>
      <c r="N105" s="821"/>
    </row>
    <row r="106" spans="2:14">
      <c r="B106" s="825"/>
      <c r="C106" s="821"/>
      <c r="D106" s="821"/>
      <c r="E106" s="821"/>
      <c r="F106" s="821"/>
      <c r="G106" s="821"/>
      <c r="H106" s="821"/>
      <c r="I106" s="821"/>
      <c r="J106" s="821"/>
      <c r="K106" s="821"/>
      <c r="L106" s="821"/>
      <c r="M106" s="821"/>
      <c r="N106" s="821"/>
    </row>
    <row r="107" spans="2:14">
      <c r="B107" s="825"/>
      <c r="C107" s="821"/>
      <c r="D107" s="821"/>
      <c r="E107" s="821"/>
      <c r="F107" s="821"/>
      <c r="G107" s="821"/>
      <c r="H107" s="821"/>
      <c r="I107" s="821"/>
      <c r="J107" s="821"/>
      <c r="K107" s="821"/>
      <c r="L107" s="821"/>
      <c r="M107" s="821"/>
      <c r="N107" s="821"/>
    </row>
    <row r="108" spans="2:14">
      <c r="B108" s="825"/>
      <c r="C108" s="821"/>
      <c r="D108" s="821"/>
      <c r="E108" s="821"/>
      <c r="F108" s="821"/>
      <c r="G108" s="821"/>
      <c r="H108" s="821"/>
      <c r="I108" s="821"/>
      <c r="J108" s="821"/>
      <c r="K108" s="821"/>
      <c r="L108" s="821"/>
      <c r="M108" s="821"/>
      <c r="N108" s="821"/>
    </row>
    <row r="109" spans="2:14">
      <c r="B109" s="825"/>
      <c r="C109" s="821"/>
      <c r="D109" s="821"/>
      <c r="E109" s="821"/>
      <c r="F109" s="821"/>
      <c r="G109" s="821"/>
      <c r="H109" s="821"/>
      <c r="I109" s="821"/>
      <c r="J109" s="821"/>
      <c r="K109" s="821"/>
      <c r="L109" s="821"/>
      <c r="M109" s="821"/>
      <c r="N109" s="821"/>
    </row>
    <row r="110" spans="2:14">
      <c r="B110" s="825"/>
      <c r="C110" s="821"/>
      <c r="D110" s="821"/>
      <c r="E110" s="821"/>
      <c r="F110" s="821"/>
      <c r="G110" s="821"/>
      <c r="H110" s="821"/>
      <c r="I110" s="821"/>
      <c r="J110" s="821"/>
      <c r="K110" s="821"/>
      <c r="L110" s="821"/>
      <c r="M110" s="821"/>
      <c r="N110" s="821"/>
    </row>
    <row r="111" spans="2:14">
      <c r="B111" s="825"/>
      <c r="C111" s="821"/>
      <c r="D111" s="821"/>
      <c r="E111" s="821"/>
      <c r="F111" s="821"/>
      <c r="G111" s="821"/>
      <c r="H111" s="821"/>
      <c r="I111" s="821"/>
      <c r="J111" s="821"/>
      <c r="K111" s="821"/>
      <c r="L111" s="821"/>
      <c r="M111" s="821"/>
      <c r="N111" s="821"/>
    </row>
    <row r="112" spans="2:14">
      <c r="B112" s="825"/>
      <c r="C112" s="821"/>
      <c r="D112" s="821"/>
      <c r="E112" s="821"/>
      <c r="F112" s="821"/>
      <c r="G112" s="821"/>
      <c r="H112" s="821"/>
      <c r="I112" s="821"/>
      <c r="J112" s="821"/>
      <c r="K112" s="821"/>
      <c r="L112" s="821"/>
      <c r="M112" s="821"/>
      <c r="N112" s="821"/>
    </row>
    <row r="113" spans="2:14">
      <c r="B113" s="825"/>
      <c r="C113" s="821"/>
      <c r="D113" s="821"/>
      <c r="E113" s="821"/>
      <c r="F113" s="821"/>
      <c r="G113" s="821"/>
      <c r="H113" s="821"/>
      <c r="I113" s="821"/>
      <c r="J113" s="821"/>
      <c r="K113" s="821"/>
      <c r="L113" s="821"/>
      <c r="M113" s="821"/>
      <c r="N113" s="821"/>
    </row>
    <row r="114" spans="2:14">
      <c r="B114" s="825"/>
      <c r="C114" s="821"/>
      <c r="D114" s="821"/>
      <c r="E114" s="821"/>
      <c r="F114" s="821"/>
      <c r="G114" s="821"/>
      <c r="H114" s="821"/>
      <c r="I114" s="821"/>
      <c r="J114" s="821"/>
      <c r="K114" s="821"/>
      <c r="L114" s="821"/>
      <c r="M114" s="821"/>
      <c r="N114" s="821"/>
    </row>
    <row r="115" spans="2:14">
      <c r="B115" s="825"/>
      <c r="C115" s="821"/>
      <c r="D115" s="821"/>
      <c r="E115" s="821"/>
      <c r="F115" s="821"/>
      <c r="G115" s="821"/>
      <c r="H115" s="821"/>
      <c r="I115" s="821"/>
      <c r="J115" s="821"/>
      <c r="K115" s="821"/>
      <c r="L115" s="821"/>
      <c r="M115" s="821"/>
      <c r="N115" s="821"/>
    </row>
    <row r="116" spans="2:14">
      <c r="B116" s="825"/>
      <c r="C116" s="821"/>
      <c r="D116" s="821"/>
      <c r="E116" s="821"/>
      <c r="F116" s="821"/>
      <c r="G116" s="821"/>
      <c r="H116" s="821"/>
      <c r="I116" s="821"/>
      <c r="J116" s="821"/>
      <c r="K116" s="821"/>
      <c r="L116" s="821"/>
      <c r="M116" s="821"/>
      <c r="N116" s="821"/>
    </row>
    <row r="117" spans="2:14">
      <c r="B117" s="825"/>
      <c r="C117" s="821"/>
      <c r="D117" s="821"/>
      <c r="E117" s="821"/>
      <c r="F117" s="821"/>
      <c r="G117" s="821"/>
      <c r="H117" s="821"/>
      <c r="I117" s="821"/>
      <c r="J117" s="821"/>
      <c r="K117" s="821"/>
      <c r="L117" s="821"/>
      <c r="M117" s="821"/>
      <c r="N117" s="821"/>
    </row>
    <row r="118" spans="2:14">
      <c r="B118" s="825"/>
      <c r="C118" s="821"/>
      <c r="D118" s="821"/>
      <c r="E118" s="821"/>
      <c r="F118" s="821"/>
      <c r="G118" s="821"/>
      <c r="H118" s="821"/>
      <c r="I118" s="821"/>
      <c r="J118" s="821"/>
      <c r="K118" s="821"/>
      <c r="L118" s="821"/>
      <c r="M118" s="821"/>
      <c r="N118" s="821"/>
    </row>
    <row r="119" spans="2:14">
      <c r="B119" s="825"/>
      <c r="C119" s="821"/>
      <c r="D119" s="821"/>
      <c r="E119" s="821"/>
      <c r="F119" s="821"/>
      <c r="G119" s="821"/>
      <c r="H119" s="821"/>
      <c r="I119" s="821"/>
      <c r="J119" s="821"/>
      <c r="K119" s="821"/>
      <c r="L119" s="821"/>
      <c r="M119" s="821"/>
      <c r="N119" s="821"/>
    </row>
    <row r="120" spans="2:14">
      <c r="B120" s="825"/>
      <c r="C120" s="821"/>
      <c r="D120" s="821"/>
      <c r="E120" s="821"/>
      <c r="F120" s="821"/>
      <c r="G120" s="821"/>
      <c r="H120" s="821"/>
      <c r="I120" s="821"/>
      <c r="J120" s="821"/>
      <c r="K120" s="821"/>
      <c r="L120" s="821"/>
      <c r="M120" s="821"/>
      <c r="N120" s="821"/>
    </row>
    <row r="121" spans="2:14">
      <c r="B121" s="825"/>
      <c r="C121" s="821"/>
      <c r="D121" s="821"/>
      <c r="E121" s="821"/>
      <c r="F121" s="821"/>
      <c r="G121" s="821"/>
      <c r="H121" s="821"/>
      <c r="I121" s="821"/>
      <c r="J121" s="821"/>
      <c r="K121" s="821"/>
      <c r="L121" s="821"/>
      <c r="M121" s="821"/>
      <c r="N121" s="821"/>
    </row>
    <row r="122" spans="2:14">
      <c r="B122" s="825"/>
      <c r="C122" s="821"/>
      <c r="D122" s="821"/>
      <c r="E122" s="821"/>
      <c r="F122" s="821"/>
      <c r="G122" s="821"/>
      <c r="H122" s="821"/>
      <c r="I122" s="821"/>
      <c r="J122" s="821"/>
      <c r="K122" s="821"/>
      <c r="L122" s="821"/>
      <c r="M122" s="821"/>
      <c r="N122" s="821"/>
    </row>
    <row r="123" spans="2:14">
      <c r="B123" s="825"/>
      <c r="C123" s="821"/>
      <c r="D123" s="821"/>
      <c r="E123" s="821"/>
      <c r="F123" s="821"/>
      <c r="G123" s="821"/>
      <c r="H123" s="821"/>
      <c r="I123" s="821"/>
      <c r="J123" s="821"/>
      <c r="K123" s="821"/>
      <c r="L123" s="821"/>
      <c r="M123" s="821"/>
      <c r="N123" s="821"/>
    </row>
    <row r="124" spans="2:14">
      <c r="B124" s="825"/>
      <c r="C124" s="821"/>
      <c r="D124" s="821"/>
      <c r="E124" s="821"/>
      <c r="F124" s="821"/>
      <c r="G124" s="821"/>
      <c r="H124" s="821"/>
      <c r="I124" s="821"/>
      <c r="J124" s="821"/>
      <c r="K124" s="821"/>
      <c r="L124" s="821"/>
      <c r="M124" s="821"/>
      <c r="N124" s="821"/>
    </row>
    <row r="125" spans="2:14">
      <c r="B125" s="825"/>
      <c r="C125" s="821"/>
      <c r="D125" s="821"/>
      <c r="E125" s="821"/>
      <c r="F125" s="821"/>
      <c r="G125" s="821"/>
      <c r="H125" s="821"/>
      <c r="I125" s="821"/>
      <c r="J125" s="821"/>
      <c r="K125" s="821"/>
      <c r="L125" s="821"/>
      <c r="M125" s="821"/>
      <c r="N125" s="821"/>
    </row>
    <row r="126" spans="2:14">
      <c r="B126" s="825"/>
      <c r="C126" s="821"/>
      <c r="D126" s="821"/>
      <c r="E126" s="821"/>
      <c r="F126" s="821"/>
      <c r="G126" s="821"/>
      <c r="H126" s="821"/>
      <c r="I126" s="821"/>
      <c r="J126" s="821"/>
      <c r="K126" s="821"/>
      <c r="L126" s="821"/>
      <c r="M126" s="821"/>
      <c r="N126" s="821"/>
    </row>
    <row r="127" spans="2:14">
      <c r="B127" s="825"/>
      <c r="C127" s="821"/>
      <c r="D127" s="821"/>
      <c r="E127" s="821"/>
      <c r="F127" s="821"/>
      <c r="G127" s="821"/>
      <c r="H127" s="821"/>
      <c r="I127" s="821"/>
      <c r="J127" s="821"/>
      <c r="K127" s="821"/>
      <c r="L127" s="821"/>
      <c r="M127" s="821"/>
      <c r="N127" s="821"/>
    </row>
    <row r="128" spans="2:14">
      <c r="B128" s="825"/>
      <c r="C128" s="821"/>
      <c r="D128" s="821"/>
      <c r="E128" s="821"/>
      <c r="F128" s="821"/>
      <c r="G128" s="821"/>
      <c r="H128" s="821"/>
      <c r="I128" s="821"/>
      <c r="J128" s="821"/>
      <c r="K128" s="821"/>
      <c r="L128" s="821"/>
      <c r="M128" s="821"/>
      <c r="N128" s="821"/>
    </row>
    <row r="129" spans="2:14">
      <c r="B129" s="825"/>
      <c r="C129" s="821"/>
      <c r="D129" s="821"/>
      <c r="E129" s="821"/>
      <c r="F129" s="821"/>
      <c r="G129" s="821"/>
      <c r="H129" s="821"/>
      <c r="I129" s="821"/>
      <c r="J129" s="821"/>
      <c r="K129" s="821"/>
      <c r="L129" s="821"/>
      <c r="M129" s="821"/>
      <c r="N129" s="821"/>
    </row>
    <row r="130" spans="2:14">
      <c r="B130" s="825"/>
      <c r="C130" s="821"/>
      <c r="D130" s="821"/>
      <c r="E130" s="821"/>
      <c r="F130" s="821"/>
      <c r="G130" s="821"/>
      <c r="H130" s="821"/>
      <c r="I130" s="821"/>
      <c r="J130" s="821"/>
      <c r="K130" s="821"/>
      <c r="L130" s="821"/>
      <c r="M130" s="821"/>
      <c r="N130" s="821"/>
    </row>
    <row r="131" spans="2:14">
      <c r="B131" s="825"/>
      <c r="C131" s="821"/>
      <c r="D131" s="821"/>
      <c r="E131" s="821"/>
      <c r="F131" s="821"/>
      <c r="G131" s="821"/>
      <c r="H131" s="821"/>
      <c r="I131" s="821"/>
      <c r="J131" s="821"/>
      <c r="K131" s="821"/>
      <c r="L131" s="821"/>
      <c r="M131" s="821"/>
      <c r="N131" s="821"/>
    </row>
    <row r="132" spans="2:14">
      <c r="B132" s="825"/>
      <c r="C132" s="821"/>
      <c r="D132" s="821"/>
      <c r="E132" s="821"/>
      <c r="F132" s="821"/>
      <c r="G132" s="821"/>
      <c r="H132" s="821"/>
      <c r="I132" s="821"/>
      <c r="J132" s="821"/>
      <c r="K132" s="821"/>
      <c r="L132" s="821"/>
      <c r="M132" s="821"/>
      <c r="N132" s="821"/>
    </row>
    <row r="133" spans="2:14">
      <c r="B133" s="825"/>
      <c r="C133" s="821"/>
      <c r="D133" s="821"/>
      <c r="E133" s="821"/>
      <c r="F133" s="821"/>
      <c r="G133" s="821"/>
      <c r="H133" s="821"/>
      <c r="I133" s="821"/>
      <c r="J133" s="821"/>
      <c r="K133" s="821"/>
      <c r="L133" s="821"/>
      <c r="M133" s="821"/>
      <c r="N133" s="821"/>
    </row>
    <row r="134" spans="2:14">
      <c r="B134" s="825"/>
      <c r="C134" s="821"/>
      <c r="D134" s="821"/>
      <c r="E134" s="821"/>
      <c r="F134" s="821"/>
      <c r="G134" s="821"/>
      <c r="H134" s="821"/>
      <c r="I134" s="821"/>
      <c r="J134" s="821"/>
      <c r="K134" s="821"/>
      <c r="L134" s="821"/>
      <c r="M134" s="821"/>
      <c r="N134" s="821"/>
    </row>
    <row r="135" spans="2:14">
      <c r="B135" s="825"/>
      <c r="C135" s="821"/>
      <c r="D135" s="821"/>
      <c r="E135" s="821"/>
      <c r="F135" s="821"/>
      <c r="G135" s="821"/>
      <c r="H135" s="821"/>
      <c r="I135" s="821"/>
      <c r="J135" s="821"/>
      <c r="K135" s="821"/>
      <c r="L135" s="821"/>
      <c r="M135" s="821"/>
      <c r="N135" s="821"/>
    </row>
    <row r="136" spans="2:14">
      <c r="B136" s="825"/>
      <c r="C136" s="821"/>
      <c r="D136" s="821"/>
      <c r="E136" s="821"/>
      <c r="F136" s="821"/>
      <c r="G136" s="821"/>
      <c r="H136" s="821"/>
      <c r="I136" s="821"/>
      <c r="J136" s="821"/>
      <c r="K136" s="821"/>
      <c r="L136" s="821"/>
      <c r="M136" s="821"/>
      <c r="N136" s="821"/>
    </row>
    <row r="137" spans="2:14">
      <c r="B137" s="825"/>
      <c r="C137" s="821"/>
      <c r="D137" s="821"/>
      <c r="E137" s="821"/>
      <c r="F137" s="821"/>
      <c r="G137" s="821"/>
      <c r="H137" s="821"/>
      <c r="I137" s="821"/>
      <c r="J137" s="821"/>
      <c r="K137" s="821"/>
      <c r="L137" s="821"/>
      <c r="M137" s="821"/>
      <c r="N137" s="821"/>
    </row>
    <row r="138" spans="2:14">
      <c r="B138" s="825"/>
      <c r="C138" s="821"/>
      <c r="D138" s="821"/>
      <c r="E138" s="821"/>
      <c r="F138" s="821"/>
      <c r="G138" s="821"/>
      <c r="H138" s="821"/>
      <c r="I138" s="821"/>
      <c r="J138" s="821"/>
      <c r="K138" s="821"/>
      <c r="L138" s="821"/>
      <c r="M138" s="821"/>
      <c r="N138" s="821"/>
    </row>
    <row r="139" spans="2:14">
      <c r="B139" s="825"/>
      <c r="C139" s="821"/>
      <c r="D139" s="821"/>
      <c r="E139" s="821"/>
      <c r="F139" s="821"/>
      <c r="G139" s="821"/>
      <c r="H139" s="821"/>
      <c r="I139" s="821"/>
      <c r="J139" s="821"/>
      <c r="K139" s="821"/>
      <c r="L139" s="821"/>
      <c r="M139" s="821"/>
      <c r="N139" s="821"/>
    </row>
    <row r="140" spans="2:14">
      <c r="B140" s="825"/>
      <c r="C140" s="821"/>
      <c r="D140" s="821"/>
      <c r="E140" s="821"/>
      <c r="F140" s="821"/>
      <c r="G140" s="821"/>
      <c r="H140" s="821"/>
      <c r="I140" s="821"/>
      <c r="J140" s="821"/>
      <c r="K140" s="821"/>
      <c r="L140" s="821"/>
      <c r="M140" s="821"/>
      <c r="N140" s="821"/>
    </row>
    <row r="141" spans="2:14">
      <c r="B141" s="825"/>
      <c r="C141" s="821"/>
      <c r="D141" s="821"/>
      <c r="E141" s="821"/>
      <c r="F141" s="821"/>
      <c r="G141" s="821"/>
      <c r="H141" s="821"/>
      <c r="I141" s="821"/>
      <c r="J141" s="821"/>
      <c r="K141" s="821"/>
      <c r="L141" s="821"/>
      <c r="M141" s="821"/>
      <c r="N141" s="821"/>
    </row>
    <row r="142" spans="2:14">
      <c r="B142" s="825"/>
      <c r="C142" s="821"/>
      <c r="D142" s="821"/>
      <c r="E142" s="821"/>
      <c r="F142" s="821"/>
      <c r="G142" s="821"/>
      <c r="H142" s="821"/>
      <c r="I142" s="821"/>
      <c r="J142" s="821"/>
      <c r="K142" s="821"/>
      <c r="L142" s="821"/>
      <c r="M142" s="821"/>
      <c r="N142" s="821"/>
    </row>
    <row r="143" spans="2:14">
      <c r="B143" s="825"/>
      <c r="C143" s="821"/>
      <c r="D143" s="821"/>
      <c r="E143" s="821"/>
      <c r="F143" s="821"/>
      <c r="G143" s="821"/>
      <c r="H143" s="821"/>
      <c r="I143" s="821"/>
      <c r="J143" s="821"/>
      <c r="K143" s="821"/>
      <c r="L143" s="821"/>
      <c r="M143" s="821"/>
      <c r="N143" s="821"/>
    </row>
    <row r="144" spans="2:14">
      <c r="B144" s="825"/>
      <c r="C144" s="821"/>
      <c r="D144" s="821"/>
      <c r="E144" s="821"/>
      <c r="F144" s="821"/>
      <c r="G144" s="821"/>
      <c r="H144" s="821"/>
      <c r="I144" s="821"/>
      <c r="J144" s="821"/>
      <c r="K144" s="821"/>
      <c r="L144" s="821"/>
      <c r="M144" s="821"/>
      <c r="N144" s="821"/>
    </row>
    <row r="145" spans="2:14">
      <c r="B145" s="825"/>
      <c r="C145" s="821"/>
      <c r="D145" s="821"/>
      <c r="E145" s="821"/>
      <c r="F145" s="821"/>
      <c r="G145" s="821"/>
      <c r="H145" s="821"/>
      <c r="I145" s="821"/>
      <c r="J145" s="821"/>
      <c r="K145" s="821"/>
      <c r="L145" s="821"/>
      <c r="M145" s="821"/>
      <c r="N145" s="821"/>
    </row>
    <row r="146" spans="2:14">
      <c r="B146" s="825"/>
      <c r="C146" s="821"/>
      <c r="D146" s="821"/>
      <c r="E146" s="821"/>
      <c r="F146" s="821"/>
      <c r="G146" s="821"/>
      <c r="H146" s="821"/>
      <c r="I146" s="821"/>
      <c r="J146" s="821"/>
      <c r="K146" s="821"/>
      <c r="L146" s="821"/>
      <c r="M146" s="821"/>
      <c r="N146" s="821"/>
    </row>
    <row r="147" spans="2:14">
      <c r="B147" s="825"/>
      <c r="C147" s="821"/>
      <c r="D147" s="821"/>
      <c r="E147" s="821"/>
      <c r="F147" s="821"/>
      <c r="G147" s="821"/>
      <c r="H147" s="821"/>
      <c r="I147" s="821"/>
      <c r="J147" s="821"/>
      <c r="K147" s="821"/>
      <c r="L147" s="821"/>
      <c r="M147" s="821"/>
      <c r="N147" s="821"/>
    </row>
    <row r="148" spans="2:14">
      <c r="B148" s="825"/>
      <c r="C148" s="821"/>
      <c r="D148" s="821"/>
      <c r="E148" s="821"/>
      <c r="F148" s="821"/>
      <c r="G148" s="821"/>
      <c r="H148" s="821"/>
      <c r="I148" s="821"/>
      <c r="J148" s="821"/>
      <c r="K148" s="821"/>
      <c r="L148" s="821"/>
      <c r="M148" s="821"/>
      <c r="N148" s="821"/>
    </row>
    <row r="149" spans="2:14">
      <c r="B149" s="825"/>
      <c r="C149" s="821"/>
      <c r="D149" s="821"/>
      <c r="E149" s="821"/>
      <c r="F149" s="821"/>
      <c r="G149" s="821"/>
      <c r="H149" s="821"/>
      <c r="I149" s="821"/>
      <c r="J149" s="821"/>
      <c r="K149" s="821"/>
      <c r="L149" s="821"/>
      <c r="M149" s="821"/>
      <c r="N149" s="821"/>
    </row>
    <row r="150" spans="2:14">
      <c r="B150" s="825"/>
      <c r="C150" s="821"/>
      <c r="D150" s="821"/>
      <c r="E150" s="821"/>
      <c r="F150" s="821"/>
      <c r="G150" s="821"/>
      <c r="H150" s="821"/>
      <c r="I150" s="821"/>
      <c r="J150" s="821"/>
      <c r="K150" s="821"/>
      <c r="L150" s="821"/>
      <c r="M150" s="821"/>
      <c r="N150" s="821"/>
    </row>
    <row r="151" spans="2:14">
      <c r="B151" s="825"/>
      <c r="C151" s="821"/>
      <c r="D151" s="821"/>
      <c r="E151" s="821"/>
      <c r="F151" s="821"/>
      <c r="G151" s="821"/>
      <c r="H151" s="821"/>
      <c r="I151" s="821"/>
      <c r="J151" s="821"/>
      <c r="K151" s="821"/>
      <c r="L151" s="821"/>
      <c r="M151" s="821"/>
      <c r="N151" s="821"/>
    </row>
    <row r="152" spans="2:14">
      <c r="B152" s="825"/>
      <c r="C152" s="821"/>
      <c r="D152" s="821"/>
      <c r="E152" s="821"/>
      <c r="F152" s="821"/>
      <c r="G152" s="821"/>
      <c r="H152" s="821"/>
      <c r="I152" s="821"/>
      <c r="J152" s="821"/>
      <c r="K152" s="821"/>
      <c r="L152" s="821"/>
      <c r="M152" s="821"/>
      <c r="N152" s="821"/>
    </row>
    <row r="153" spans="2:14">
      <c r="B153" s="825"/>
      <c r="C153" s="821"/>
      <c r="D153" s="821"/>
      <c r="E153" s="821"/>
      <c r="F153" s="821"/>
      <c r="G153" s="821"/>
      <c r="H153" s="821"/>
      <c r="I153" s="821"/>
      <c r="J153" s="821"/>
      <c r="K153" s="821"/>
      <c r="L153" s="821"/>
      <c r="M153" s="821"/>
      <c r="N153" s="821"/>
    </row>
    <row r="154" spans="2:14">
      <c r="B154" s="825"/>
      <c r="C154" s="821"/>
      <c r="D154" s="821"/>
      <c r="E154" s="821"/>
      <c r="F154" s="821"/>
      <c r="G154" s="821"/>
      <c r="H154" s="821"/>
      <c r="I154" s="821"/>
      <c r="J154" s="821"/>
      <c r="K154" s="821"/>
      <c r="L154" s="821"/>
      <c r="M154" s="821"/>
      <c r="N154" s="821"/>
    </row>
    <row r="155" spans="2:14">
      <c r="B155" s="825"/>
      <c r="C155" s="821"/>
      <c r="D155" s="821"/>
      <c r="E155" s="821"/>
      <c r="F155" s="821"/>
      <c r="G155" s="821"/>
      <c r="H155" s="821"/>
      <c r="I155" s="821"/>
      <c r="J155" s="821"/>
      <c r="K155" s="821"/>
      <c r="L155" s="821"/>
      <c r="M155" s="821"/>
      <c r="N155" s="821"/>
    </row>
    <row r="156" spans="2:14">
      <c r="B156" s="825"/>
      <c r="C156" s="821"/>
      <c r="D156" s="821"/>
      <c r="E156" s="821"/>
      <c r="F156" s="821"/>
      <c r="G156" s="821"/>
      <c r="H156" s="821"/>
      <c r="I156" s="821"/>
      <c r="J156" s="821"/>
      <c r="K156" s="821"/>
      <c r="L156" s="821"/>
      <c r="M156" s="821"/>
      <c r="N156" s="821"/>
    </row>
    <row r="157" spans="2:14">
      <c r="B157" s="825"/>
      <c r="C157" s="821"/>
      <c r="D157" s="821"/>
      <c r="E157" s="821"/>
      <c r="F157" s="821"/>
      <c r="G157" s="821"/>
      <c r="H157" s="821"/>
      <c r="I157" s="821"/>
      <c r="J157" s="821"/>
      <c r="K157" s="821"/>
      <c r="L157" s="821"/>
      <c r="M157" s="821"/>
      <c r="N157" s="821"/>
    </row>
    <row r="158" spans="2:14">
      <c r="B158" s="825"/>
      <c r="C158" s="821"/>
      <c r="D158" s="821"/>
      <c r="E158" s="821"/>
      <c r="F158" s="821"/>
      <c r="G158" s="821"/>
      <c r="H158" s="821"/>
      <c r="I158" s="821"/>
      <c r="J158" s="821"/>
      <c r="K158" s="821"/>
      <c r="L158" s="821"/>
      <c r="M158" s="821"/>
      <c r="N158" s="821"/>
    </row>
    <row r="159" spans="2:14">
      <c r="B159" s="825"/>
      <c r="C159" s="821"/>
      <c r="D159" s="821"/>
      <c r="E159" s="821"/>
      <c r="F159" s="821"/>
      <c r="G159" s="821"/>
      <c r="H159" s="821"/>
      <c r="I159" s="821"/>
      <c r="J159" s="821"/>
      <c r="K159" s="821"/>
      <c r="L159" s="821"/>
      <c r="M159" s="821"/>
      <c r="N159" s="821"/>
    </row>
    <row r="160" spans="2:14">
      <c r="B160" s="825"/>
      <c r="C160" s="821"/>
      <c r="D160" s="821"/>
      <c r="E160" s="821"/>
      <c r="F160" s="821"/>
      <c r="G160" s="821"/>
      <c r="H160" s="821"/>
      <c r="I160" s="821"/>
      <c r="J160" s="821"/>
      <c r="K160" s="821"/>
      <c r="L160" s="821"/>
      <c r="M160" s="821"/>
      <c r="N160" s="821"/>
    </row>
    <row r="161" spans="2:14">
      <c r="B161" s="825"/>
      <c r="C161" s="821"/>
      <c r="D161" s="821"/>
      <c r="E161" s="821"/>
      <c r="F161" s="821"/>
      <c r="G161" s="821"/>
      <c r="H161" s="821"/>
      <c r="I161" s="821"/>
      <c r="J161" s="821"/>
      <c r="K161" s="821"/>
      <c r="L161" s="821"/>
      <c r="M161" s="821"/>
      <c r="N161" s="821"/>
    </row>
    <row r="162" spans="2:14">
      <c r="B162" s="825"/>
      <c r="C162" s="821"/>
      <c r="D162" s="821"/>
      <c r="E162" s="821"/>
      <c r="F162" s="821"/>
      <c r="G162" s="821"/>
      <c r="H162" s="821"/>
      <c r="I162" s="821"/>
      <c r="J162" s="821"/>
      <c r="K162" s="821"/>
      <c r="L162" s="821"/>
      <c r="M162" s="821"/>
      <c r="N162" s="821"/>
    </row>
    <row r="163" spans="2:14">
      <c r="B163" s="825"/>
      <c r="C163" s="821"/>
      <c r="D163" s="821"/>
      <c r="E163" s="821"/>
      <c r="F163" s="821"/>
      <c r="G163" s="821"/>
      <c r="H163" s="821"/>
      <c r="I163" s="821"/>
      <c r="J163" s="821"/>
      <c r="K163" s="821"/>
      <c r="L163" s="821"/>
      <c r="M163" s="821"/>
      <c r="N163" s="821"/>
    </row>
    <row r="164" spans="2:14">
      <c r="B164" s="825"/>
      <c r="C164" s="821"/>
      <c r="D164" s="821"/>
      <c r="E164" s="821"/>
      <c r="F164" s="821"/>
      <c r="G164" s="821"/>
      <c r="H164" s="821"/>
      <c r="I164" s="821"/>
      <c r="J164" s="821"/>
      <c r="K164" s="821"/>
      <c r="L164" s="821"/>
      <c r="M164" s="821"/>
      <c r="N164" s="821"/>
    </row>
    <row r="165" spans="2:14">
      <c r="B165" s="825"/>
      <c r="C165" s="821"/>
      <c r="D165" s="821"/>
      <c r="E165" s="821"/>
      <c r="F165" s="821"/>
      <c r="G165" s="821"/>
      <c r="H165" s="821"/>
      <c r="I165" s="821"/>
      <c r="J165" s="821"/>
      <c r="K165" s="821"/>
      <c r="L165" s="821"/>
      <c r="M165" s="821"/>
      <c r="N165" s="821"/>
    </row>
    <row r="166" spans="2:14">
      <c r="B166" s="825"/>
      <c r="C166" s="821"/>
      <c r="D166" s="821"/>
      <c r="E166" s="821"/>
      <c r="F166" s="821"/>
      <c r="G166" s="821"/>
      <c r="H166" s="821"/>
      <c r="I166" s="821"/>
      <c r="J166" s="821"/>
      <c r="K166" s="821"/>
      <c r="L166" s="821"/>
      <c r="M166" s="821"/>
      <c r="N166" s="821"/>
    </row>
    <row r="167" spans="2:14">
      <c r="B167" s="825"/>
      <c r="C167" s="821"/>
      <c r="D167" s="821"/>
      <c r="E167" s="821"/>
      <c r="F167" s="821"/>
      <c r="G167" s="821"/>
      <c r="H167" s="821"/>
      <c r="I167" s="821"/>
      <c r="J167" s="821"/>
      <c r="K167" s="821"/>
      <c r="L167" s="821"/>
      <c r="M167" s="821"/>
      <c r="N167" s="821"/>
    </row>
    <row r="168" spans="2:14">
      <c r="B168" s="825"/>
      <c r="C168" s="821"/>
      <c r="D168" s="821"/>
      <c r="E168" s="821"/>
      <c r="F168" s="821"/>
      <c r="G168" s="821"/>
      <c r="H168" s="821"/>
      <c r="I168" s="821"/>
      <c r="J168" s="821"/>
      <c r="K168" s="821"/>
      <c r="L168" s="821"/>
      <c r="M168" s="821"/>
      <c r="N168" s="821"/>
    </row>
    <row r="169" spans="2:14">
      <c r="B169" s="825"/>
      <c r="C169" s="821"/>
      <c r="D169" s="821"/>
      <c r="E169" s="821"/>
      <c r="F169" s="821"/>
      <c r="G169" s="821"/>
      <c r="H169" s="821"/>
      <c r="I169" s="821"/>
      <c r="J169" s="821"/>
      <c r="K169" s="821"/>
      <c r="L169" s="821"/>
      <c r="M169" s="821"/>
      <c r="N169" s="821"/>
    </row>
    <row r="170" spans="2:14">
      <c r="B170" s="825"/>
      <c r="C170" s="821"/>
      <c r="D170" s="821"/>
      <c r="E170" s="821"/>
      <c r="F170" s="821"/>
      <c r="G170" s="821"/>
      <c r="H170" s="821"/>
      <c r="I170" s="821"/>
      <c r="J170" s="821"/>
      <c r="K170" s="821"/>
      <c r="L170" s="821"/>
      <c r="M170" s="821"/>
      <c r="N170" s="821"/>
    </row>
    <row r="171" spans="2:14">
      <c r="B171" s="825"/>
      <c r="C171" s="821"/>
      <c r="D171" s="821"/>
      <c r="E171" s="821"/>
      <c r="F171" s="821"/>
      <c r="G171" s="821"/>
      <c r="H171" s="821"/>
      <c r="I171" s="821"/>
      <c r="J171" s="821"/>
      <c r="K171" s="821"/>
      <c r="L171" s="821"/>
      <c r="M171" s="821"/>
      <c r="N171" s="821"/>
    </row>
    <row r="172" spans="2:14">
      <c r="B172" s="825"/>
      <c r="C172" s="821"/>
      <c r="D172" s="821"/>
      <c r="E172" s="821"/>
      <c r="F172" s="821"/>
      <c r="G172" s="821"/>
      <c r="H172" s="821"/>
      <c r="I172" s="821"/>
      <c r="J172" s="821"/>
      <c r="K172" s="821"/>
      <c r="L172" s="821"/>
      <c r="M172" s="821"/>
      <c r="N172" s="821"/>
    </row>
    <row r="173" spans="2:14">
      <c r="B173" s="825"/>
      <c r="C173" s="821"/>
      <c r="D173" s="821"/>
      <c r="E173" s="821"/>
      <c r="F173" s="821"/>
      <c r="G173" s="821"/>
      <c r="H173" s="821"/>
      <c r="I173" s="821"/>
      <c r="J173" s="821"/>
      <c r="K173" s="821"/>
      <c r="L173" s="821"/>
      <c r="M173" s="821"/>
      <c r="N173" s="821"/>
    </row>
    <row r="174" spans="2:14">
      <c r="B174" s="825"/>
      <c r="C174" s="821"/>
      <c r="D174" s="821"/>
      <c r="E174" s="821"/>
      <c r="F174" s="821"/>
      <c r="G174" s="821"/>
      <c r="H174" s="821"/>
      <c r="I174" s="821"/>
      <c r="J174" s="821"/>
      <c r="K174" s="821"/>
      <c r="L174" s="821"/>
      <c r="M174" s="821"/>
      <c r="N174" s="821"/>
    </row>
    <row r="175" spans="2:14">
      <c r="B175" s="825"/>
      <c r="C175" s="821"/>
      <c r="D175" s="821"/>
      <c r="E175" s="821"/>
      <c r="F175" s="821"/>
      <c r="G175" s="821"/>
      <c r="H175" s="821"/>
      <c r="I175" s="821"/>
      <c r="J175" s="821"/>
      <c r="K175" s="821"/>
      <c r="L175" s="821"/>
      <c r="M175" s="821"/>
      <c r="N175" s="821"/>
    </row>
    <row r="176" spans="2:14">
      <c r="B176" s="825"/>
      <c r="C176" s="821"/>
      <c r="D176" s="821"/>
      <c r="E176" s="821"/>
      <c r="F176" s="821"/>
      <c r="G176" s="821"/>
      <c r="H176" s="821"/>
      <c r="I176" s="821"/>
      <c r="J176" s="821"/>
      <c r="K176" s="821"/>
      <c r="L176" s="821"/>
      <c r="M176" s="821"/>
      <c r="N176" s="821"/>
    </row>
    <row r="177" spans="2:14">
      <c r="B177" s="825"/>
      <c r="C177" s="821"/>
      <c r="D177" s="821"/>
      <c r="E177" s="821"/>
      <c r="F177" s="821"/>
      <c r="G177" s="821"/>
      <c r="H177" s="821"/>
      <c r="I177" s="821"/>
      <c r="J177" s="821"/>
      <c r="K177" s="821"/>
      <c r="L177" s="821"/>
      <c r="M177" s="821"/>
      <c r="N177" s="821"/>
    </row>
    <row r="178" spans="2:14">
      <c r="B178" s="825"/>
      <c r="C178" s="821"/>
      <c r="D178" s="821"/>
      <c r="E178" s="821"/>
      <c r="F178" s="821"/>
      <c r="G178" s="821"/>
      <c r="H178" s="821"/>
      <c r="I178" s="821"/>
      <c r="J178" s="821"/>
      <c r="K178" s="821"/>
      <c r="L178" s="821"/>
      <c r="M178" s="821"/>
      <c r="N178" s="821"/>
    </row>
    <row r="179" spans="2:14">
      <c r="B179" s="825"/>
      <c r="C179" s="821"/>
      <c r="D179" s="821"/>
      <c r="E179" s="821"/>
      <c r="F179" s="821"/>
      <c r="G179" s="821"/>
      <c r="H179" s="821"/>
      <c r="I179" s="821"/>
      <c r="J179" s="821"/>
      <c r="K179" s="821"/>
      <c r="L179" s="821"/>
      <c r="M179" s="821"/>
      <c r="N179" s="821"/>
    </row>
    <row r="180" spans="2:14">
      <c r="B180" s="825"/>
      <c r="C180" s="821"/>
      <c r="D180" s="821"/>
      <c r="E180" s="821"/>
      <c r="F180" s="821"/>
      <c r="G180" s="821"/>
      <c r="H180" s="821"/>
      <c r="I180" s="821"/>
      <c r="J180" s="821"/>
      <c r="K180" s="821"/>
      <c r="L180" s="821"/>
      <c r="M180" s="821"/>
      <c r="N180" s="821"/>
    </row>
    <row r="181" spans="2:14">
      <c r="B181" s="825"/>
      <c r="C181" s="821"/>
      <c r="D181" s="821"/>
      <c r="E181" s="821"/>
      <c r="F181" s="821"/>
      <c r="G181" s="821"/>
      <c r="H181" s="821"/>
      <c r="I181" s="821"/>
      <c r="J181" s="821"/>
      <c r="K181" s="821"/>
      <c r="L181" s="821"/>
      <c r="M181" s="821"/>
      <c r="N181" s="821"/>
    </row>
    <row r="182" spans="2:14">
      <c r="B182" s="825"/>
      <c r="C182" s="821"/>
      <c r="D182" s="821"/>
      <c r="E182" s="821"/>
      <c r="F182" s="821"/>
      <c r="G182" s="821"/>
      <c r="H182" s="821"/>
      <c r="I182" s="821"/>
      <c r="J182" s="821"/>
      <c r="K182" s="821"/>
      <c r="L182" s="821"/>
      <c r="M182" s="821"/>
      <c r="N182" s="821"/>
    </row>
    <row r="183" spans="2:14">
      <c r="B183" s="825"/>
      <c r="C183" s="821"/>
      <c r="D183" s="821"/>
      <c r="E183" s="821"/>
      <c r="F183" s="821"/>
      <c r="G183" s="821"/>
      <c r="H183" s="821"/>
      <c r="I183" s="821"/>
      <c r="J183" s="821"/>
      <c r="K183" s="821"/>
      <c r="L183" s="821"/>
      <c r="M183" s="821"/>
      <c r="N183" s="821"/>
    </row>
    <row r="184" spans="2:14">
      <c r="B184" s="825"/>
      <c r="C184" s="821"/>
      <c r="D184" s="821"/>
      <c r="E184" s="821"/>
      <c r="F184" s="821"/>
      <c r="G184" s="821"/>
      <c r="H184" s="821"/>
      <c r="I184" s="821"/>
      <c r="J184" s="821"/>
      <c r="K184" s="821"/>
      <c r="L184" s="821"/>
      <c r="M184" s="821"/>
      <c r="N184" s="821"/>
    </row>
    <row r="185" spans="2:14">
      <c r="B185" s="825"/>
      <c r="C185" s="821"/>
      <c r="D185" s="821"/>
      <c r="E185" s="821"/>
      <c r="F185" s="821"/>
      <c r="G185" s="821"/>
      <c r="H185" s="821"/>
      <c r="I185" s="821"/>
      <c r="J185" s="821"/>
      <c r="K185" s="821"/>
      <c r="L185" s="821"/>
      <c r="M185" s="821"/>
      <c r="N185" s="821"/>
    </row>
    <row r="186" spans="2:14">
      <c r="B186" s="825"/>
      <c r="C186" s="821"/>
      <c r="D186" s="821"/>
      <c r="E186" s="821"/>
      <c r="F186" s="821"/>
      <c r="G186" s="821"/>
      <c r="H186" s="821"/>
      <c r="I186" s="821"/>
      <c r="J186" s="821"/>
      <c r="K186" s="821"/>
      <c r="L186" s="821"/>
      <c r="M186" s="821"/>
      <c r="N186" s="821"/>
    </row>
    <row r="187" spans="2:14">
      <c r="B187" s="825"/>
      <c r="C187" s="821"/>
      <c r="D187" s="821"/>
      <c r="E187" s="821"/>
      <c r="F187" s="821"/>
      <c r="G187" s="821"/>
      <c r="H187" s="821"/>
      <c r="I187" s="821"/>
      <c r="J187" s="821"/>
      <c r="K187" s="821"/>
      <c r="L187" s="821"/>
      <c r="M187" s="821"/>
      <c r="N187" s="821"/>
    </row>
    <row r="188" spans="2:14">
      <c r="B188" s="825"/>
      <c r="C188" s="821"/>
      <c r="D188" s="821"/>
      <c r="E188" s="821"/>
      <c r="F188" s="821"/>
      <c r="G188" s="821"/>
      <c r="H188" s="821"/>
      <c r="I188" s="821"/>
      <c r="J188" s="821"/>
      <c r="K188" s="821"/>
      <c r="L188" s="821"/>
      <c r="M188" s="821"/>
      <c r="N188" s="821"/>
    </row>
    <row r="189" spans="2:14">
      <c r="B189" s="825"/>
      <c r="C189" s="821"/>
      <c r="D189" s="821"/>
      <c r="E189" s="821"/>
      <c r="F189" s="821"/>
      <c r="G189" s="821"/>
      <c r="H189" s="821"/>
      <c r="I189" s="821"/>
      <c r="J189" s="821"/>
      <c r="K189" s="821"/>
      <c r="L189" s="821"/>
      <c r="M189" s="821"/>
      <c r="N189" s="821"/>
    </row>
    <row r="190" spans="2:14">
      <c r="B190" s="825"/>
      <c r="C190" s="821"/>
      <c r="D190" s="821"/>
      <c r="E190" s="821"/>
      <c r="F190" s="821"/>
      <c r="G190" s="821"/>
      <c r="H190" s="821"/>
      <c r="I190" s="821"/>
      <c r="J190" s="821"/>
      <c r="K190" s="821"/>
      <c r="L190" s="821"/>
      <c r="M190" s="821"/>
      <c r="N190" s="821"/>
    </row>
    <row r="191" spans="2:14">
      <c r="B191" s="825"/>
      <c r="C191" s="821"/>
      <c r="D191" s="821"/>
      <c r="E191" s="821"/>
      <c r="F191" s="821"/>
      <c r="G191" s="821"/>
      <c r="H191" s="821"/>
      <c r="I191" s="821"/>
      <c r="J191" s="821"/>
      <c r="K191" s="821"/>
      <c r="L191" s="821"/>
      <c r="M191" s="821"/>
      <c r="N191" s="821"/>
    </row>
    <row r="192" spans="2:14">
      <c r="B192" s="825"/>
      <c r="C192" s="821"/>
      <c r="D192" s="821"/>
      <c r="E192" s="821"/>
      <c r="F192" s="821"/>
      <c r="G192" s="821"/>
      <c r="H192" s="821"/>
      <c r="I192" s="821"/>
      <c r="J192" s="821"/>
      <c r="K192" s="821"/>
      <c r="L192" s="821"/>
      <c r="M192" s="821"/>
      <c r="N192" s="821"/>
    </row>
    <row r="193" spans="2:14">
      <c r="B193" s="825"/>
      <c r="C193" s="821"/>
      <c r="D193" s="821"/>
      <c r="E193" s="821"/>
      <c r="F193" s="821"/>
      <c r="G193" s="821"/>
      <c r="H193" s="821"/>
      <c r="I193" s="821"/>
      <c r="J193" s="821"/>
      <c r="K193" s="821"/>
      <c r="L193" s="821"/>
      <c r="M193" s="821"/>
      <c r="N193" s="821"/>
    </row>
    <row r="194" spans="2:14">
      <c r="B194" s="825"/>
      <c r="C194" s="821"/>
      <c r="D194" s="821"/>
      <c r="E194" s="821"/>
      <c r="F194" s="821"/>
      <c r="G194" s="821"/>
      <c r="H194" s="821"/>
      <c r="I194" s="821"/>
      <c r="J194" s="821"/>
      <c r="K194" s="821"/>
      <c r="L194" s="821"/>
      <c r="M194" s="821"/>
      <c r="N194" s="821"/>
    </row>
    <row r="195" spans="2:14">
      <c r="B195" s="825"/>
      <c r="C195" s="821"/>
      <c r="D195" s="821"/>
      <c r="E195" s="821"/>
      <c r="F195" s="821"/>
      <c r="G195" s="821"/>
      <c r="H195" s="821"/>
      <c r="I195" s="821"/>
      <c r="J195" s="821"/>
      <c r="K195" s="821"/>
      <c r="L195" s="821"/>
      <c r="M195" s="821"/>
      <c r="N195" s="821"/>
    </row>
    <row r="196" spans="2:14">
      <c r="B196" s="825"/>
      <c r="C196" s="821"/>
      <c r="D196" s="821"/>
      <c r="E196" s="821"/>
      <c r="F196" s="821"/>
      <c r="G196" s="821"/>
      <c r="H196" s="821"/>
      <c r="I196" s="821"/>
      <c r="J196" s="821"/>
      <c r="K196" s="821"/>
      <c r="L196" s="821"/>
      <c r="M196" s="821"/>
      <c r="N196" s="821"/>
    </row>
    <row r="197" spans="2:14">
      <c r="B197" s="825"/>
      <c r="C197" s="821"/>
      <c r="D197" s="821"/>
      <c r="E197" s="821"/>
      <c r="F197" s="821"/>
      <c r="G197" s="821"/>
      <c r="H197" s="821"/>
      <c r="I197" s="821"/>
      <c r="J197" s="821"/>
      <c r="K197" s="821"/>
      <c r="L197" s="821"/>
      <c r="M197" s="821"/>
      <c r="N197" s="821"/>
    </row>
    <row r="198" spans="2:14">
      <c r="B198" s="825"/>
      <c r="C198" s="821"/>
      <c r="D198" s="821"/>
      <c r="E198" s="821"/>
      <c r="F198" s="821"/>
      <c r="G198" s="821"/>
      <c r="H198" s="821"/>
      <c r="I198" s="821"/>
      <c r="J198" s="821"/>
      <c r="K198" s="821"/>
      <c r="L198" s="821"/>
      <c r="M198" s="821"/>
      <c r="N198" s="821"/>
    </row>
    <row r="199" spans="2:14">
      <c r="B199" s="825"/>
      <c r="C199" s="821"/>
      <c r="D199" s="821"/>
      <c r="E199" s="821"/>
      <c r="F199" s="821"/>
      <c r="G199" s="821"/>
      <c r="H199" s="821"/>
      <c r="I199" s="821"/>
      <c r="J199" s="821"/>
      <c r="K199" s="821"/>
      <c r="L199" s="821"/>
      <c r="M199" s="821"/>
      <c r="N199" s="821"/>
    </row>
    <row r="200" spans="2:14">
      <c r="B200" s="825"/>
      <c r="C200" s="821"/>
      <c r="D200" s="821"/>
      <c r="E200" s="821"/>
      <c r="F200" s="821"/>
      <c r="G200" s="821"/>
      <c r="H200" s="821"/>
      <c r="I200" s="821"/>
      <c r="J200" s="821"/>
      <c r="K200" s="821"/>
      <c r="L200" s="821"/>
      <c r="M200" s="821"/>
      <c r="N200" s="821"/>
    </row>
    <row r="201" spans="2:14">
      <c r="B201" s="825"/>
      <c r="C201" s="821"/>
      <c r="D201" s="821"/>
      <c r="E201" s="821"/>
      <c r="F201" s="821"/>
      <c r="G201" s="821"/>
      <c r="H201" s="821"/>
      <c r="I201" s="821"/>
      <c r="J201" s="821"/>
      <c r="K201" s="821"/>
      <c r="L201" s="821"/>
      <c r="M201" s="821"/>
      <c r="N201" s="821"/>
    </row>
    <row r="202" spans="2:14">
      <c r="B202" s="825"/>
      <c r="C202" s="821"/>
      <c r="D202" s="821"/>
      <c r="E202" s="821"/>
      <c r="F202" s="821"/>
      <c r="G202" s="821"/>
      <c r="H202" s="821"/>
      <c r="I202" s="821"/>
      <c r="J202" s="821"/>
      <c r="K202" s="821"/>
      <c r="L202" s="821"/>
      <c r="M202" s="821"/>
      <c r="N202" s="821"/>
    </row>
    <row r="203" spans="2:14">
      <c r="B203" s="825"/>
      <c r="C203" s="821"/>
      <c r="D203" s="821"/>
      <c r="E203" s="821"/>
      <c r="F203" s="821"/>
      <c r="G203" s="821"/>
      <c r="H203" s="821"/>
      <c r="I203" s="821"/>
      <c r="J203" s="821"/>
      <c r="K203" s="821"/>
      <c r="L203" s="821"/>
      <c r="M203" s="821"/>
      <c r="N203" s="821"/>
    </row>
    <row r="204" spans="2:14">
      <c r="B204" s="825"/>
      <c r="C204" s="821"/>
      <c r="D204" s="821"/>
      <c r="E204" s="821"/>
      <c r="F204" s="821"/>
      <c r="G204" s="821"/>
      <c r="H204" s="821"/>
      <c r="I204" s="821"/>
      <c r="J204" s="821"/>
      <c r="K204" s="821"/>
      <c r="L204" s="821"/>
      <c r="M204" s="821"/>
      <c r="N204" s="821"/>
    </row>
    <row r="205" spans="2:14">
      <c r="B205" s="825"/>
      <c r="C205" s="821"/>
      <c r="D205" s="821"/>
      <c r="E205" s="821"/>
      <c r="F205" s="821"/>
      <c r="G205" s="821"/>
      <c r="H205" s="821"/>
      <c r="I205" s="821"/>
      <c r="J205" s="821"/>
      <c r="K205" s="821"/>
      <c r="L205" s="821"/>
      <c r="M205" s="821"/>
      <c r="N205" s="821"/>
    </row>
    <row r="206" spans="2:14">
      <c r="B206" s="825"/>
      <c r="C206" s="821"/>
      <c r="D206" s="821"/>
      <c r="E206" s="821"/>
      <c r="F206" s="821"/>
      <c r="G206" s="821"/>
      <c r="H206" s="821"/>
      <c r="I206" s="821"/>
      <c r="J206" s="821"/>
      <c r="K206" s="821"/>
      <c r="L206" s="821"/>
      <c r="M206" s="821"/>
      <c r="N206" s="821"/>
    </row>
    <row r="207" spans="2:14">
      <c r="B207" s="825"/>
      <c r="C207" s="821"/>
      <c r="D207" s="821"/>
      <c r="E207" s="821"/>
      <c r="F207" s="821"/>
      <c r="G207" s="821"/>
      <c r="H207" s="821"/>
      <c r="I207" s="821"/>
      <c r="J207" s="821"/>
      <c r="K207" s="821"/>
      <c r="L207" s="821"/>
      <c r="M207" s="821"/>
      <c r="N207" s="821"/>
    </row>
    <row r="208" spans="2:14">
      <c r="B208" s="825"/>
      <c r="C208" s="821"/>
      <c r="D208" s="821"/>
      <c r="E208" s="821"/>
      <c r="F208" s="821"/>
      <c r="G208" s="821"/>
      <c r="H208" s="821"/>
      <c r="I208" s="821"/>
      <c r="J208" s="821"/>
      <c r="K208" s="821"/>
      <c r="L208" s="821"/>
      <c r="M208" s="821"/>
      <c r="N208" s="821"/>
    </row>
    <row r="209" spans="2:14">
      <c r="B209" s="825"/>
      <c r="C209" s="821"/>
      <c r="D209" s="821"/>
      <c r="E209" s="821"/>
      <c r="F209" s="821"/>
      <c r="G209" s="821"/>
      <c r="H209" s="821"/>
      <c r="I209" s="821"/>
      <c r="J209" s="821"/>
      <c r="K209" s="821"/>
      <c r="L209" s="821"/>
      <c r="M209" s="821"/>
      <c r="N209" s="821"/>
    </row>
    <row r="210" spans="2:14">
      <c r="B210" s="825"/>
      <c r="C210" s="821"/>
      <c r="D210" s="821"/>
      <c r="E210" s="821"/>
      <c r="F210" s="821"/>
      <c r="G210" s="821"/>
      <c r="H210" s="821"/>
      <c r="I210" s="821"/>
      <c r="J210" s="821"/>
      <c r="K210" s="821"/>
      <c r="L210" s="821"/>
      <c r="M210" s="821"/>
      <c r="N210" s="821"/>
    </row>
    <row r="211" spans="2:14">
      <c r="B211" s="825"/>
      <c r="C211" s="821"/>
      <c r="D211" s="821"/>
      <c r="E211" s="821"/>
      <c r="F211" s="821"/>
      <c r="G211" s="821"/>
      <c r="H211" s="821"/>
      <c r="I211" s="821"/>
      <c r="J211" s="821"/>
      <c r="K211" s="821"/>
      <c r="L211" s="821"/>
      <c r="M211" s="821"/>
      <c r="N211" s="821"/>
    </row>
    <row r="212" spans="2:14">
      <c r="B212" s="825"/>
      <c r="C212" s="821"/>
      <c r="D212" s="821"/>
      <c r="E212" s="821"/>
      <c r="F212" s="821"/>
      <c r="G212" s="821"/>
      <c r="H212" s="821"/>
      <c r="I212" s="821"/>
      <c r="J212" s="821"/>
      <c r="K212" s="821"/>
      <c r="L212" s="821"/>
      <c r="M212" s="821"/>
      <c r="N212" s="821"/>
    </row>
    <row r="213" spans="2:14">
      <c r="B213" s="825"/>
      <c r="C213" s="821"/>
      <c r="D213" s="821"/>
      <c r="E213" s="821"/>
      <c r="F213" s="821"/>
      <c r="G213" s="821"/>
      <c r="H213" s="821"/>
      <c r="I213" s="821"/>
      <c r="J213" s="821"/>
      <c r="K213" s="821"/>
      <c r="L213" s="821"/>
      <c r="M213" s="821"/>
      <c r="N213" s="821"/>
    </row>
    <row r="214" spans="2:14">
      <c r="B214" s="825"/>
      <c r="C214" s="821"/>
      <c r="D214" s="821"/>
      <c r="E214" s="821"/>
      <c r="F214" s="821"/>
      <c r="G214" s="821"/>
      <c r="H214" s="821"/>
      <c r="I214" s="821"/>
      <c r="J214" s="821"/>
      <c r="K214" s="821"/>
      <c r="L214" s="821"/>
      <c r="M214" s="821"/>
      <c r="N214" s="821"/>
    </row>
    <row r="215" spans="2:14">
      <c r="B215" s="825"/>
      <c r="C215" s="821"/>
      <c r="D215" s="821"/>
      <c r="E215" s="821"/>
      <c r="F215" s="821"/>
      <c r="G215" s="821"/>
      <c r="H215" s="821"/>
      <c r="I215" s="821"/>
      <c r="J215" s="821"/>
      <c r="K215" s="821"/>
      <c r="L215" s="821"/>
      <c r="M215" s="821"/>
      <c r="N215" s="821"/>
    </row>
    <row r="216" spans="2:14">
      <c r="B216" s="825"/>
      <c r="C216" s="821"/>
      <c r="D216" s="821"/>
      <c r="E216" s="821"/>
      <c r="F216" s="821"/>
      <c r="G216" s="821"/>
      <c r="H216" s="821"/>
      <c r="I216" s="821"/>
      <c r="J216" s="821"/>
      <c r="K216" s="821"/>
      <c r="L216" s="821"/>
      <c r="M216" s="821"/>
      <c r="N216" s="821"/>
    </row>
    <row r="217" spans="2:14">
      <c r="B217" s="825"/>
      <c r="C217" s="821"/>
      <c r="D217" s="821"/>
      <c r="E217" s="821"/>
      <c r="F217" s="821"/>
      <c r="G217" s="821"/>
      <c r="H217" s="821"/>
      <c r="I217" s="821"/>
      <c r="J217" s="821"/>
      <c r="K217" s="821"/>
      <c r="L217" s="821"/>
      <c r="M217" s="821"/>
      <c r="N217" s="821"/>
    </row>
    <row r="218" spans="2:14">
      <c r="B218" s="825"/>
      <c r="C218" s="821"/>
      <c r="D218" s="821"/>
      <c r="E218" s="821"/>
      <c r="F218" s="821"/>
      <c r="G218" s="821"/>
      <c r="H218" s="821"/>
      <c r="I218" s="821"/>
      <c r="J218" s="821"/>
      <c r="K218" s="821"/>
      <c r="L218" s="821"/>
      <c r="M218" s="821"/>
      <c r="N218" s="821"/>
    </row>
    <row r="219" spans="2:14">
      <c r="B219" s="825"/>
      <c r="C219" s="821"/>
      <c r="D219" s="821"/>
      <c r="E219" s="821"/>
      <c r="F219" s="821"/>
      <c r="G219" s="821"/>
      <c r="H219" s="821"/>
      <c r="I219" s="821"/>
      <c r="J219" s="821"/>
      <c r="K219" s="821"/>
      <c r="L219" s="821"/>
      <c r="M219" s="821"/>
      <c r="N219" s="821"/>
    </row>
    <row r="220" spans="2:14">
      <c r="B220" s="825"/>
      <c r="C220" s="821"/>
      <c r="D220" s="821"/>
      <c r="E220" s="821"/>
      <c r="F220" s="821"/>
      <c r="G220" s="821"/>
      <c r="H220" s="821"/>
      <c r="I220" s="821"/>
      <c r="J220" s="821"/>
      <c r="K220" s="821"/>
      <c r="L220" s="821"/>
      <c r="M220" s="821"/>
      <c r="N220" s="821"/>
    </row>
    <row r="221" spans="2:14">
      <c r="B221" s="825"/>
      <c r="C221" s="821"/>
      <c r="D221" s="821"/>
      <c r="E221" s="821"/>
      <c r="F221" s="821"/>
      <c r="G221" s="821"/>
      <c r="H221" s="821"/>
      <c r="I221" s="821"/>
      <c r="J221" s="821"/>
      <c r="K221" s="821"/>
      <c r="L221" s="821"/>
      <c r="M221" s="821"/>
      <c r="N221" s="821"/>
    </row>
    <row r="222" spans="2:14">
      <c r="B222" s="825"/>
      <c r="C222" s="821"/>
      <c r="D222" s="821"/>
      <c r="E222" s="821"/>
      <c r="F222" s="821"/>
      <c r="G222" s="821"/>
      <c r="H222" s="821"/>
      <c r="I222" s="821"/>
      <c r="J222" s="821"/>
      <c r="K222" s="821"/>
      <c r="L222" s="821"/>
      <c r="M222" s="821"/>
      <c r="N222" s="821"/>
    </row>
    <row r="223" spans="2:14">
      <c r="B223" s="825"/>
      <c r="C223" s="821"/>
      <c r="D223" s="821"/>
      <c r="E223" s="821"/>
      <c r="F223" s="821"/>
      <c r="G223" s="821"/>
      <c r="H223" s="821"/>
      <c r="I223" s="821"/>
      <c r="J223" s="821"/>
      <c r="K223" s="821"/>
      <c r="L223" s="821"/>
      <c r="M223" s="821"/>
      <c r="N223" s="821"/>
    </row>
    <row r="224" spans="2:14">
      <c r="B224" s="825"/>
      <c r="C224" s="821"/>
      <c r="D224" s="821"/>
      <c r="E224" s="821"/>
      <c r="F224" s="821"/>
      <c r="G224" s="821"/>
      <c r="H224" s="821"/>
      <c r="I224" s="821"/>
      <c r="J224" s="821"/>
      <c r="K224" s="821"/>
      <c r="L224" s="821"/>
      <c r="M224" s="821"/>
      <c r="N224" s="821"/>
    </row>
    <row r="225" spans="2:14">
      <c r="B225" s="825"/>
      <c r="C225" s="821"/>
      <c r="D225" s="821"/>
      <c r="E225" s="821"/>
      <c r="F225" s="821"/>
      <c r="G225" s="821"/>
      <c r="H225" s="821"/>
      <c r="I225" s="821"/>
      <c r="J225" s="821"/>
      <c r="K225" s="821"/>
      <c r="L225" s="821"/>
      <c r="M225" s="821"/>
      <c r="N225" s="821"/>
    </row>
    <row r="226" spans="2:14">
      <c r="B226" s="825"/>
      <c r="C226" s="821"/>
      <c r="D226" s="821"/>
      <c r="E226" s="821"/>
      <c r="F226" s="821"/>
      <c r="G226" s="821"/>
      <c r="H226" s="821"/>
      <c r="I226" s="821"/>
      <c r="J226" s="821"/>
      <c r="K226" s="821"/>
      <c r="L226" s="821"/>
      <c r="M226" s="821"/>
      <c r="N226" s="821"/>
    </row>
    <row r="227" spans="2:14">
      <c r="B227" s="825"/>
      <c r="C227" s="821"/>
      <c r="D227" s="821"/>
      <c r="E227" s="821"/>
      <c r="F227" s="821"/>
      <c r="G227" s="821"/>
      <c r="H227" s="821"/>
      <c r="I227" s="821"/>
      <c r="J227" s="821"/>
      <c r="K227" s="821"/>
      <c r="L227" s="821"/>
      <c r="M227" s="821"/>
      <c r="N227" s="821"/>
    </row>
    <row r="228" spans="2:14">
      <c r="B228" s="825"/>
      <c r="C228" s="821"/>
      <c r="D228" s="821"/>
      <c r="E228" s="821"/>
      <c r="F228" s="821"/>
      <c r="G228" s="821"/>
      <c r="H228" s="821"/>
      <c r="I228" s="821"/>
      <c r="J228" s="821"/>
      <c r="K228" s="821"/>
      <c r="L228" s="821"/>
      <c r="M228" s="821"/>
      <c r="N228" s="821"/>
    </row>
    <row r="229" spans="2:14">
      <c r="B229" s="825"/>
      <c r="C229" s="821"/>
      <c r="D229" s="821"/>
      <c r="E229" s="821"/>
      <c r="F229" s="821"/>
      <c r="G229" s="821"/>
      <c r="H229" s="821"/>
      <c r="I229" s="821"/>
      <c r="J229" s="821"/>
      <c r="K229" s="821"/>
      <c r="L229" s="821"/>
      <c r="M229" s="821"/>
      <c r="N229" s="821"/>
    </row>
    <row r="230" spans="2:14">
      <c r="B230" s="825"/>
      <c r="C230" s="821"/>
      <c r="D230" s="821"/>
      <c r="E230" s="821"/>
      <c r="F230" s="821"/>
      <c r="G230" s="821"/>
      <c r="H230" s="821"/>
      <c r="I230" s="821"/>
      <c r="J230" s="821"/>
      <c r="K230" s="821"/>
      <c r="L230" s="821"/>
      <c r="M230" s="821"/>
      <c r="N230" s="821"/>
    </row>
    <row r="231" spans="2:14">
      <c r="B231" s="825"/>
      <c r="C231" s="821"/>
      <c r="D231" s="821"/>
      <c r="E231" s="821"/>
      <c r="F231" s="821"/>
      <c r="G231" s="821"/>
      <c r="H231" s="821"/>
      <c r="I231" s="821"/>
      <c r="J231" s="821"/>
      <c r="K231" s="821"/>
      <c r="L231" s="821"/>
      <c r="M231" s="821"/>
      <c r="N231" s="821"/>
    </row>
    <row r="232" spans="2:14">
      <c r="B232" s="825"/>
      <c r="C232" s="821"/>
      <c r="D232" s="821"/>
      <c r="E232" s="821"/>
      <c r="F232" s="821"/>
      <c r="G232" s="821"/>
      <c r="H232" s="821"/>
      <c r="I232" s="821"/>
      <c r="J232" s="821"/>
      <c r="K232" s="821"/>
      <c r="L232" s="821"/>
      <c r="M232" s="821"/>
      <c r="N232" s="821"/>
    </row>
    <row r="233" spans="2:14">
      <c r="B233" s="825"/>
      <c r="C233" s="821"/>
      <c r="D233" s="821"/>
      <c r="E233" s="821"/>
      <c r="F233" s="821"/>
      <c r="G233" s="821"/>
      <c r="H233" s="821"/>
      <c r="I233" s="821"/>
      <c r="J233" s="821"/>
      <c r="K233" s="821"/>
      <c r="L233" s="821"/>
      <c r="M233" s="821"/>
      <c r="N233" s="821"/>
    </row>
    <row r="234" spans="2:14">
      <c r="B234" s="825"/>
      <c r="C234" s="821"/>
      <c r="D234" s="821"/>
      <c r="E234" s="821"/>
      <c r="F234" s="821"/>
      <c r="G234" s="821"/>
      <c r="H234" s="821"/>
      <c r="I234" s="821"/>
      <c r="J234" s="821"/>
      <c r="K234" s="821"/>
      <c r="L234" s="821"/>
      <c r="M234" s="821"/>
      <c r="N234" s="821"/>
    </row>
    <row r="235" spans="2:14">
      <c r="B235" s="825"/>
      <c r="C235" s="821"/>
      <c r="D235" s="821"/>
      <c r="E235" s="821"/>
      <c r="F235" s="821"/>
      <c r="G235" s="821"/>
      <c r="H235" s="821"/>
      <c r="I235" s="821"/>
      <c r="J235" s="821"/>
      <c r="K235" s="821"/>
      <c r="L235" s="821"/>
      <c r="M235" s="821"/>
      <c r="N235" s="821"/>
    </row>
    <row r="236" spans="2:14">
      <c r="B236" s="825"/>
      <c r="C236" s="821"/>
      <c r="D236" s="821"/>
      <c r="E236" s="821"/>
      <c r="F236" s="821"/>
      <c r="G236" s="821"/>
      <c r="H236" s="821"/>
      <c r="I236" s="821"/>
      <c r="J236" s="821"/>
      <c r="K236" s="821"/>
      <c r="L236" s="821"/>
      <c r="M236" s="821"/>
      <c r="N236" s="821"/>
    </row>
    <row r="237" spans="2:14">
      <c r="B237" s="825"/>
      <c r="C237" s="821"/>
      <c r="D237" s="821"/>
      <c r="E237" s="821"/>
      <c r="F237" s="821"/>
      <c r="G237" s="821"/>
      <c r="H237" s="821"/>
      <c r="I237" s="821"/>
      <c r="J237" s="821"/>
      <c r="K237" s="821"/>
      <c r="L237" s="821"/>
      <c r="M237" s="821"/>
      <c r="N237" s="821"/>
    </row>
    <row r="238" spans="2:14">
      <c r="B238" s="825"/>
      <c r="C238" s="821"/>
      <c r="D238" s="821"/>
      <c r="E238" s="821"/>
      <c r="F238" s="821"/>
      <c r="G238" s="821"/>
      <c r="H238" s="821"/>
      <c r="I238" s="821"/>
      <c r="J238" s="821"/>
      <c r="K238" s="821"/>
      <c r="L238" s="821"/>
      <c r="M238" s="821"/>
      <c r="N238" s="821"/>
    </row>
    <row r="239" spans="2:14">
      <c r="B239" s="825"/>
      <c r="C239" s="821"/>
      <c r="D239" s="821"/>
      <c r="E239" s="821"/>
      <c r="F239" s="821"/>
      <c r="G239" s="821"/>
      <c r="H239" s="821"/>
      <c r="I239" s="821"/>
      <c r="J239" s="821"/>
      <c r="K239" s="821"/>
      <c r="L239" s="821"/>
      <c r="M239" s="821"/>
      <c r="N239" s="821"/>
    </row>
    <row r="240" spans="2:14">
      <c r="B240" s="825"/>
      <c r="C240" s="821"/>
      <c r="D240" s="821"/>
      <c r="E240" s="821"/>
      <c r="F240" s="821"/>
      <c r="G240" s="821"/>
      <c r="H240" s="821"/>
      <c r="I240" s="821"/>
      <c r="J240" s="821"/>
      <c r="K240" s="821"/>
      <c r="L240" s="821"/>
      <c r="M240" s="821"/>
      <c r="N240" s="821"/>
    </row>
    <row r="241" spans="2:14">
      <c r="B241" s="825"/>
      <c r="C241" s="821"/>
      <c r="D241" s="821"/>
      <c r="E241" s="821"/>
      <c r="F241" s="821"/>
      <c r="G241" s="821"/>
      <c r="H241" s="821"/>
      <c r="I241" s="821"/>
      <c r="J241" s="821"/>
      <c r="K241" s="821"/>
      <c r="L241" s="821"/>
      <c r="M241" s="821"/>
      <c r="N241" s="821"/>
    </row>
    <row r="242" spans="2:14">
      <c r="B242" s="825"/>
      <c r="C242" s="821"/>
      <c r="D242" s="821"/>
      <c r="E242" s="821"/>
      <c r="F242" s="821"/>
      <c r="G242" s="821"/>
      <c r="H242" s="821"/>
      <c r="I242" s="821"/>
      <c r="J242" s="821"/>
      <c r="K242" s="821"/>
      <c r="L242" s="821"/>
      <c r="M242" s="821"/>
      <c r="N242" s="821"/>
    </row>
    <row r="243" spans="2:14">
      <c r="B243" s="825"/>
      <c r="C243" s="821"/>
      <c r="D243" s="821"/>
      <c r="E243" s="821"/>
      <c r="F243" s="821"/>
      <c r="G243" s="821"/>
      <c r="H243" s="821"/>
      <c r="I243" s="821"/>
      <c r="J243" s="821"/>
      <c r="K243" s="821"/>
      <c r="L243" s="821"/>
      <c r="M243" s="821"/>
      <c r="N243" s="821"/>
    </row>
    <row r="244" spans="2:14">
      <c r="B244" s="825"/>
      <c r="C244" s="821"/>
      <c r="D244" s="821"/>
      <c r="E244" s="821"/>
      <c r="F244" s="821"/>
      <c r="G244" s="821"/>
      <c r="H244" s="821"/>
      <c r="I244" s="821"/>
      <c r="J244" s="821"/>
      <c r="K244" s="821"/>
      <c r="L244" s="821"/>
      <c r="M244" s="821"/>
      <c r="N244" s="821"/>
    </row>
    <row r="245" spans="2:14">
      <c r="B245" s="825"/>
      <c r="C245" s="821"/>
      <c r="D245" s="821"/>
      <c r="E245" s="821"/>
      <c r="F245" s="821"/>
      <c r="G245" s="821"/>
      <c r="H245" s="821"/>
      <c r="I245" s="821"/>
      <c r="J245" s="821"/>
      <c r="K245" s="821"/>
      <c r="L245" s="821"/>
      <c r="M245" s="821"/>
      <c r="N245" s="821"/>
    </row>
    <row r="246" spans="2:14">
      <c r="B246" s="825"/>
      <c r="C246" s="821"/>
      <c r="D246" s="821"/>
      <c r="E246" s="821"/>
      <c r="F246" s="821"/>
      <c r="G246" s="821"/>
      <c r="H246" s="821"/>
      <c r="I246" s="821"/>
      <c r="J246" s="821"/>
      <c r="K246" s="821"/>
      <c r="L246" s="821"/>
      <c r="M246" s="821"/>
      <c r="N246" s="821"/>
    </row>
    <row r="247" spans="2:14">
      <c r="B247" s="825"/>
      <c r="C247" s="821"/>
      <c r="D247" s="821"/>
      <c r="E247" s="821"/>
      <c r="F247" s="821"/>
      <c r="G247" s="821"/>
      <c r="H247" s="821"/>
      <c r="I247" s="821"/>
      <c r="J247" s="821"/>
      <c r="K247" s="821"/>
      <c r="L247" s="821"/>
      <c r="M247" s="821"/>
      <c r="N247" s="821"/>
    </row>
    <row r="248" spans="2:14">
      <c r="B248" s="825"/>
      <c r="C248" s="821"/>
      <c r="D248" s="821"/>
      <c r="E248" s="821"/>
      <c r="F248" s="821"/>
      <c r="G248" s="821"/>
      <c r="H248" s="821"/>
      <c r="I248" s="821"/>
      <c r="J248" s="821"/>
      <c r="K248" s="821"/>
      <c r="L248" s="821"/>
      <c r="M248" s="821"/>
      <c r="N248" s="821"/>
    </row>
    <row r="249" spans="2:14">
      <c r="B249" s="825"/>
      <c r="C249" s="821"/>
      <c r="D249" s="821"/>
      <c r="E249" s="821"/>
      <c r="F249" s="821"/>
      <c r="G249" s="821"/>
      <c r="H249" s="821"/>
      <c r="I249" s="821"/>
      <c r="J249" s="821"/>
      <c r="K249" s="821"/>
      <c r="L249" s="821"/>
      <c r="M249" s="821"/>
      <c r="N249" s="821"/>
    </row>
    <row r="250" spans="2:14">
      <c r="B250" s="825"/>
      <c r="C250" s="821"/>
      <c r="D250" s="821"/>
      <c r="E250" s="821"/>
      <c r="F250" s="821"/>
      <c r="G250" s="821"/>
      <c r="H250" s="821"/>
      <c r="I250" s="821"/>
      <c r="J250" s="821"/>
      <c r="K250" s="821"/>
      <c r="L250" s="821"/>
      <c r="M250" s="821"/>
      <c r="N250" s="821"/>
    </row>
    <row r="251" spans="2:14">
      <c r="B251" s="825"/>
      <c r="C251" s="821"/>
      <c r="D251" s="821"/>
      <c r="E251" s="821"/>
      <c r="F251" s="821"/>
      <c r="G251" s="821"/>
      <c r="H251" s="821"/>
      <c r="I251" s="821"/>
      <c r="J251" s="821"/>
      <c r="K251" s="821"/>
      <c r="L251" s="821"/>
      <c r="M251" s="821"/>
      <c r="N251" s="821"/>
    </row>
    <row r="252" spans="2:14">
      <c r="B252" s="825"/>
      <c r="C252" s="821"/>
      <c r="D252" s="821"/>
      <c r="E252" s="821"/>
      <c r="F252" s="821"/>
      <c r="G252" s="821"/>
      <c r="H252" s="821"/>
      <c r="I252" s="821"/>
      <c r="J252" s="821"/>
      <c r="K252" s="821"/>
      <c r="L252" s="821"/>
      <c r="M252" s="821"/>
      <c r="N252" s="821"/>
    </row>
    <row r="253" spans="2:14">
      <c r="B253" s="825"/>
      <c r="C253" s="821"/>
      <c r="D253" s="821"/>
      <c r="E253" s="821"/>
      <c r="F253" s="821"/>
      <c r="G253" s="821"/>
      <c r="H253" s="821"/>
      <c r="I253" s="821"/>
      <c r="J253" s="821"/>
      <c r="K253" s="821"/>
      <c r="L253" s="821"/>
      <c r="M253" s="821"/>
      <c r="N253" s="821"/>
    </row>
    <row r="254" spans="2:14">
      <c r="B254" s="825"/>
      <c r="C254" s="821"/>
      <c r="D254" s="821"/>
      <c r="E254" s="821"/>
      <c r="F254" s="821"/>
      <c r="G254" s="821"/>
      <c r="H254" s="821"/>
      <c r="I254" s="821"/>
      <c r="J254" s="821"/>
      <c r="K254" s="821"/>
      <c r="L254" s="821"/>
      <c r="M254" s="821"/>
      <c r="N254" s="821"/>
    </row>
    <row r="255" spans="2:14">
      <c r="B255" s="825"/>
      <c r="C255" s="821"/>
      <c r="D255" s="821"/>
      <c r="E255" s="821"/>
      <c r="F255" s="821"/>
      <c r="G255" s="821"/>
      <c r="H255" s="821"/>
      <c r="I255" s="821"/>
      <c r="J255" s="821"/>
      <c r="K255" s="821"/>
      <c r="L255" s="821"/>
      <c r="M255" s="821"/>
      <c r="N255" s="821"/>
    </row>
    <row r="256" spans="2:14">
      <c r="B256" s="825"/>
      <c r="C256" s="821"/>
      <c r="D256" s="821"/>
      <c r="E256" s="821"/>
      <c r="F256" s="821"/>
      <c r="G256" s="821"/>
      <c r="H256" s="821"/>
      <c r="I256" s="821"/>
      <c r="J256" s="821"/>
      <c r="K256" s="821"/>
      <c r="L256" s="821"/>
      <c r="M256" s="821"/>
      <c r="N256" s="821"/>
    </row>
    <row r="257" spans="2:14">
      <c r="B257" s="825"/>
      <c r="C257" s="821"/>
      <c r="D257" s="821"/>
      <c r="E257" s="821"/>
      <c r="F257" s="821"/>
      <c r="G257" s="821"/>
      <c r="H257" s="821"/>
      <c r="I257" s="821"/>
      <c r="J257" s="821"/>
      <c r="K257" s="821"/>
      <c r="L257" s="821"/>
      <c r="M257" s="821"/>
      <c r="N257" s="821"/>
    </row>
    <row r="258" spans="2:14">
      <c r="B258" s="825"/>
      <c r="C258" s="821"/>
      <c r="D258" s="821"/>
      <c r="E258" s="821"/>
      <c r="F258" s="821"/>
      <c r="G258" s="821"/>
      <c r="H258" s="821"/>
      <c r="I258" s="821"/>
      <c r="J258" s="821"/>
      <c r="K258" s="821"/>
      <c r="L258" s="821"/>
      <c r="M258" s="821"/>
      <c r="N258" s="821"/>
    </row>
    <row r="259" spans="2:14">
      <c r="B259" s="825"/>
      <c r="C259" s="821"/>
      <c r="D259" s="821"/>
      <c r="E259" s="821"/>
      <c r="F259" s="821"/>
      <c r="G259" s="821"/>
      <c r="H259" s="821"/>
      <c r="I259" s="821"/>
      <c r="J259" s="821"/>
      <c r="K259" s="821"/>
      <c r="L259" s="821"/>
      <c r="M259" s="821"/>
      <c r="N259" s="821"/>
    </row>
    <row r="260" spans="2:14">
      <c r="B260" s="825"/>
      <c r="C260" s="821"/>
      <c r="D260" s="821"/>
      <c r="E260" s="821"/>
      <c r="F260" s="821"/>
      <c r="G260" s="821"/>
      <c r="H260" s="821"/>
      <c r="I260" s="821"/>
      <c r="J260" s="821"/>
      <c r="K260" s="821"/>
      <c r="L260" s="821"/>
      <c r="M260" s="821"/>
      <c r="N260" s="821"/>
    </row>
    <row r="261" spans="2:14">
      <c r="B261" s="825"/>
      <c r="C261" s="821"/>
      <c r="D261" s="821"/>
      <c r="E261" s="821"/>
      <c r="F261" s="821"/>
      <c r="G261" s="821"/>
      <c r="H261" s="821"/>
      <c r="I261" s="821"/>
      <c r="J261" s="821"/>
      <c r="K261" s="821"/>
      <c r="L261" s="821"/>
      <c r="M261" s="821"/>
      <c r="N261" s="821"/>
    </row>
    <row r="262" spans="2:14">
      <c r="B262" s="825"/>
      <c r="C262" s="821"/>
      <c r="D262" s="821"/>
      <c r="E262" s="821"/>
      <c r="F262" s="821"/>
      <c r="G262" s="821"/>
      <c r="H262" s="821"/>
      <c r="I262" s="821"/>
      <c r="J262" s="821"/>
      <c r="K262" s="821"/>
      <c r="L262" s="821"/>
      <c r="M262" s="821"/>
      <c r="N262" s="821"/>
    </row>
    <row r="263" spans="2:14">
      <c r="B263" s="825"/>
      <c r="C263" s="821"/>
      <c r="D263" s="821"/>
      <c r="E263" s="821"/>
      <c r="F263" s="821"/>
      <c r="G263" s="821"/>
      <c r="H263" s="821"/>
      <c r="I263" s="821"/>
      <c r="J263" s="821"/>
      <c r="K263" s="821"/>
      <c r="L263" s="821"/>
      <c r="M263" s="821"/>
      <c r="N263" s="821"/>
    </row>
    <row r="264" spans="2:14">
      <c r="B264" s="825"/>
      <c r="C264" s="821"/>
      <c r="D264" s="821"/>
      <c r="E264" s="821"/>
      <c r="F264" s="821"/>
      <c r="G264" s="821"/>
      <c r="H264" s="821"/>
      <c r="I264" s="821"/>
      <c r="J264" s="821"/>
      <c r="K264" s="821"/>
      <c r="L264" s="821"/>
      <c r="M264" s="821"/>
      <c r="N264" s="821"/>
    </row>
    <row r="265" spans="2:14">
      <c r="B265" s="825"/>
      <c r="C265" s="821"/>
      <c r="D265" s="821"/>
      <c r="E265" s="821"/>
      <c r="F265" s="821"/>
      <c r="G265" s="821"/>
      <c r="H265" s="821"/>
      <c r="I265" s="821"/>
      <c r="J265" s="821"/>
      <c r="K265" s="821"/>
      <c r="L265" s="821"/>
      <c r="M265" s="821"/>
      <c r="N265" s="821"/>
    </row>
    <row r="266" spans="2:14">
      <c r="B266" s="825"/>
      <c r="C266" s="821"/>
      <c r="D266" s="821"/>
      <c r="E266" s="821"/>
      <c r="F266" s="821"/>
      <c r="G266" s="821"/>
      <c r="H266" s="821"/>
      <c r="I266" s="821"/>
      <c r="J266" s="821"/>
      <c r="K266" s="821"/>
      <c r="L266" s="821"/>
      <c r="M266" s="821"/>
      <c r="N266" s="821"/>
    </row>
    <row r="267" spans="2:14">
      <c r="B267" s="825"/>
      <c r="C267" s="821"/>
      <c r="D267" s="821"/>
      <c r="E267" s="821"/>
      <c r="F267" s="821"/>
      <c r="G267" s="821"/>
      <c r="H267" s="821"/>
      <c r="I267" s="821"/>
      <c r="J267" s="821"/>
      <c r="K267" s="821"/>
      <c r="L267" s="821"/>
      <c r="M267" s="821"/>
      <c r="N267" s="821"/>
    </row>
    <row r="268" spans="2:14">
      <c r="B268" s="825"/>
      <c r="C268" s="821"/>
      <c r="D268" s="821"/>
      <c r="E268" s="821"/>
      <c r="F268" s="821"/>
      <c r="G268" s="821"/>
      <c r="H268" s="821"/>
      <c r="I268" s="821"/>
      <c r="J268" s="821"/>
      <c r="K268" s="821"/>
      <c r="L268" s="821"/>
      <c r="M268" s="821"/>
      <c r="N268" s="821"/>
    </row>
    <row r="269" spans="2:14">
      <c r="B269" s="825"/>
      <c r="C269" s="821"/>
      <c r="D269" s="821"/>
      <c r="E269" s="821"/>
      <c r="F269" s="821"/>
      <c r="G269" s="821"/>
      <c r="H269" s="821"/>
      <c r="I269" s="821"/>
      <c r="J269" s="821"/>
      <c r="K269" s="821"/>
      <c r="L269" s="821"/>
      <c r="M269" s="821"/>
      <c r="N269" s="821"/>
    </row>
    <row r="270" spans="2:14">
      <c r="B270" s="825"/>
      <c r="C270" s="821"/>
      <c r="D270" s="821"/>
      <c r="E270" s="821"/>
      <c r="F270" s="821"/>
      <c r="G270" s="821"/>
      <c r="H270" s="821"/>
      <c r="I270" s="821"/>
      <c r="J270" s="821"/>
      <c r="K270" s="821"/>
      <c r="L270" s="821"/>
      <c r="M270" s="821"/>
      <c r="N270" s="821"/>
    </row>
    <row r="271" spans="2:14">
      <c r="B271" s="825"/>
      <c r="C271" s="821"/>
      <c r="D271" s="821"/>
      <c r="E271" s="821"/>
      <c r="F271" s="821"/>
      <c r="G271" s="821"/>
      <c r="H271" s="821"/>
      <c r="I271" s="821"/>
      <c r="J271" s="821"/>
      <c r="K271" s="821"/>
      <c r="L271" s="821"/>
      <c r="M271" s="821"/>
      <c r="N271" s="821"/>
    </row>
    <row r="272" spans="2:14">
      <c r="B272" s="825"/>
      <c r="C272" s="821"/>
      <c r="D272" s="821"/>
      <c r="E272" s="821"/>
      <c r="F272" s="821"/>
      <c r="G272" s="821"/>
      <c r="H272" s="821"/>
      <c r="I272" s="821"/>
      <c r="J272" s="821"/>
      <c r="K272" s="821"/>
      <c r="L272" s="821"/>
      <c r="M272" s="821"/>
      <c r="N272" s="821"/>
    </row>
    <row r="273" spans="2:14">
      <c r="B273" s="825"/>
      <c r="C273" s="821"/>
      <c r="D273" s="821"/>
      <c r="E273" s="821"/>
      <c r="F273" s="821"/>
      <c r="G273" s="821"/>
      <c r="H273" s="821"/>
      <c r="I273" s="821"/>
      <c r="J273" s="821"/>
      <c r="K273" s="821"/>
      <c r="L273" s="821"/>
      <c r="M273" s="821"/>
      <c r="N273" s="821"/>
    </row>
    <row r="274" spans="2:14">
      <c r="B274" s="825"/>
      <c r="C274" s="821"/>
      <c r="D274" s="821"/>
      <c r="E274" s="821"/>
      <c r="F274" s="821"/>
      <c r="G274" s="821"/>
      <c r="H274" s="821"/>
      <c r="I274" s="821"/>
      <c r="J274" s="821"/>
      <c r="K274" s="821"/>
      <c r="L274" s="821"/>
      <c r="M274" s="821"/>
      <c r="N274" s="821"/>
    </row>
    <row r="275" spans="2:14">
      <c r="B275" s="825"/>
      <c r="C275" s="821"/>
      <c r="D275" s="821"/>
      <c r="E275" s="821"/>
      <c r="F275" s="821"/>
      <c r="G275" s="821"/>
      <c r="H275" s="821"/>
      <c r="I275" s="821"/>
      <c r="J275" s="821"/>
      <c r="K275" s="821"/>
      <c r="L275" s="821"/>
      <c r="M275" s="821"/>
      <c r="N275" s="821"/>
    </row>
    <row r="276" spans="2:14">
      <c r="B276" s="825"/>
      <c r="C276" s="821"/>
      <c r="D276" s="821"/>
      <c r="E276" s="821"/>
      <c r="F276" s="821"/>
      <c r="G276" s="821"/>
      <c r="H276" s="821"/>
      <c r="I276" s="821"/>
      <c r="J276" s="821"/>
      <c r="K276" s="821"/>
      <c r="L276" s="821"/>
      <c r="M276" s="821"/>
      <c r="N276" s="821"/>
    </row>
    <row r="277" spans="2:14">
      <c r="B277" s="825"/>
      <c r="C277" s="821"/>
      <c r="D277" s="821"/>
      <c r="E277" s="821"/>
      <c r="F277" s="821"/>
      <c r="G277" s="821"/>
      <c r="H277" s="821"/>
      <c r="I277" s="821"/>
      <c r="J277" s="821"/>
      <c r="K277" s="821"/>
      <c r="L277" s="821"/>
      <c r="M277" s="821"/>
      <c r="N277" s="821"/>
    </row>
    <row r="278" spans="2:14">
      <c r="B278" s="825"/>
      <c r="C278" s="821"/>
      <c r="D278" s="821"/>
      <c r="E278" s="821"/>
      <c r="F278" s="821"/>
      <c r="G278" s="821"/>
      <c r="H278" s="821"/>
      <c r="I278" s="821"/>
      <c r="J278" s="821"/>
      <c r="K278" s="821"/>
      <c r="L278" s="821"/>
      <c r="M278" s="821"/>
      <c r="N278" s="821"/>
    </row>
    <row r="279" spans="2:14">
      <c r="B279" s="825"/>
      <c r="C279" s="821"/>
      <c r="D279" s="821"/>
      <c r="E279" s="821"/>
      <c r="F279" s="821"/>
      <c r="G279" s="821"/>
      <c r="H279" s="821"/>
      <c r="I279" s="821"/>
      <c r="J279" s="821"/>
      <c r="K279" s="821"/>
      <c r="L279" s="821"/>
      <c r="M279" s="821"/>
      <c r="N279" s="821"/>
    </row>
    <row r="280" spans="2:14">
      <c r="B280" s="825"/>
      <c r="C280" s="821"/>
      <c r="D280" s="821"/>
      <c r="E280" s="821"/>
      <c r="F280" s="821"/>
      <c r="G280" s="821"/>
      <c r="H280" s="821"/>
      <c r="I280" s="821"/>
      <c r="J280" s="821"/>
      <c r="K280" s="821"/>
      <c r="L280" s="821"/>
      <c r="M280" s="821"/>
      <c r="N280" s="821"/>
    </row>
    <row r="281" spans="2:14">
      <c r="B281" s="825"/>
      <c r="C281" s="821"/>
      <c r="D281" s="821"/>
      <c r="E281" s="821"/>
      <c r="F281" s="821"/>
      <c r="G281" s="821"/>
      <c r="H281" s="821"/>
      <c r="I281" s="821"/>
      <c r="J281" s="821"/>
      <c r="K281" s="821"/>
      <c r="L281" s="821"/>
      <c r="M281" s="821"/>
      <c r="N281" s="821"/>
    </row>
    <row r="282" spans="2:14">
      <c r="B282" s="825"/>
      <c r="C282" s="821"/>
      <c r="D282" s="821"/>
      <c r="E282" s="821"/>
      <c r="F282" s="821"/>
      <c r="G282" s="821"/>
      <c r="H282" s="821"/>
      <c r="I282" s="821"/>
      <c r="J282" s="821"/>
      <c r="K282" s="821"/>
      <c r="L282" s="821"/>
      <c r="M282" s="821"/>
      <c r="N282" s="821"/>
    </row>
    <row r="283" spans="2:14">
      <c r="B283" s="825"/>
      <c r="C283" s="821"/>
      <c r="D283" s="821"/>
      <c r="E283" s="821"/>
      <c r="F283" s="821"/>
      <c r="G283" s="821"/>
      <c r="H283" s="821"/>
      <c r="I283" s="821"/>
      <c r="J283" s="821"/>
      <c r="K283" s="821"/>
      <c r="L283" s="821"/>
      <c r="M283" s="821"/>
      <c r="N283" s="821"/>
    </row>
    <row r="284" spans="2:14">
      <c r="B284" s="825"/>
      <c r="C284" s="821"/>
      <c r="D284" s="821"/>
      <c r="E284" s="821"/>
      <c r="F284" s="821"/>
      <c r="G284" s="821"/>
      <c r="H284" s="821"/>
      <c r="I284" s="821"/>
      <c r="J284" s="821"/>
      <c r="K284" s="821"/>
      <c r="L284" s="821"/>
      <c r="M284" s="821"/>
      <c r="N284" s="821"/>
    </row>
    <row r="285" spans="2:14">
      <c r="B285" s="825"/>
      <c r="C285" s="821"/>
      <c r="D285" s="821"/>
      <c r="E285" s="821"/>
      <c r="F285" s="821"/>
      <c r="G285" s="821"/>
      <c r="H285" s="821"/>
      <c r="I285" s="821"/>
      <c r="J285" s="821"/>
      <c r="K285" s="821"/>
      <c r="L285" s="821"/>
      <c r="M285" s="821"/>
      <c r="N285" s="821"/>
    </row>
    <row r="286" spans="2:14">
      <c r="B286" s="825"/>
      <c r="C286" s="821"/>
      <c r="D286" s="821"/>
      <c r="E286" s="821"/>
      <c r="F286" s="821"/>
      <c r="G286" s="821"/>
      <c r="H286" s="821"/>
      <c r="I286" s="821"/>
      <c r="J286" s="821"/>
      <c r="K286" s="821"/>
      <c r="L286" s="821"/>
      <c r="M286" s="821"/>
      <c r="N286" s="821"/>
    </row>
    <row r="287" spans="2:14">
      <c r="B287" s="825"/>
      <c r="C287" s="821"/>
      <c r="D287" s="821"/>
      <c r="E287" s="821"/>
      <c r="F287" s="821"/>
      <c r="G287" s="821"/>
      <c r="H287" s="821"/>
      <c r="I287" s="821"/>
      <c r="J287" s="821"/>
      <c r="K287" s="821"/>
      <c r="L287" s="821"/>
      <c r="M287" s="821"/>
      <c r="N287" s="821"/>
    </row>
    <row r="288" spans="2:14">
      <c r="B288" s="825"/>
      <c r="C288" s="821"/>
      <c r="D288" s="821"/>
      <c r="E288" s="821"/>
      <c r="F288" s="821"/>
      <c r="G288" s="821"/>
      <c r="H288" s="821"/>
      <c r="I288" s="821"/>
      <c r="J288" s="821"/>
      <c r="K288" s="821"/>
      <c r="L288" s="821"/>
      <c r="M288" s="821"/>
      <c r="N288" s="821"/>
    </row>
    <row r="289" spans="2:14">
      <c r="B289" s="825"/>
      <c r="C289" s="821"/>
      <c r="D289" s="821"/>
      <c r="E289" s="821"/>
      <c r="F289" s="821"/>
      <c r="G289" s="821"/>
      <c r="H289" s="821"/>
      <c r="I289" s="821"/>
      <c r="J289" s="821"/>
      <c r="K289" s="821"/>
      <c r="L289" s="821"/>
      <c r="M289" s="821"/>
      <c r="N289" s="821"/>
    </row>
    <row r="290" spans="2:14">
      <c r="B290" s="825"/>
      <c r="C290" s="821"/>
      <c r="D290" s="821"/>
      <c r="E290" s="821"/>
      <c r="F290" s="821"/>
      <c r="G290" s="821"/>
      <c r="H290" s="821"/>
      <c r="I290" s="821"/>
      <c r="J290" s="821"/>
      <c r="K290" s="821"/>
      <c r="L290" s="821"/>
      <c r="M290" s="821"/>
      <c r="N290" s="821"/>
    </row>
    <row r="291" spans="2:14">
      <c r="B291" s="825"/>
      <c r="C291" s="821"/>
      <c r="D291" s="821"/>
      <c r="E291" s="821"/>
      <c r="F291" s="821"/>
      <c r="G291" s="821"/>
      <c r="H291" s="821"/>
      <c r="I291" s="821"/>
      <c r="J291" s="821"/>
      <c r="K291" s="821"/>
      <c r="L291" s="821"/>
      <c r="M291" s="821"/>
      <c r="N291" s="821"/>
    </row>
    <row r="292" spans="2:14">
      <c r="B292" s="825"/>
      <c r="C292" s="821"/>
      <c r="D292" s="821"/>
      <c r="E292" s="821"/>
      <c r="F292" s="821"/>
      <c r="G292" s="821"/>
      <c r="H292" s="821"/>
      <c r="I292" s="821"/>
      <c r="J292" s="821"/>
      <c r="K292" s="821"/>
      <c r="L292" s="821"/>
      <c r="M292" s="821"/>
      <c r="N292" s="821"/>
    </row>
    <row r="293" spans="2:14">
      <c r="B293" s="825"/>
      <c r="C293" s="821"/>
      <c r="D293" s="821"/>
      <c r="E293" s="821"/>
      <c r="F293" s="821"/>
      <c r="G293" s="821"/>
      <c r="H293" s="821"/>
      <c r="I293" s="821"/>
      <c r="J293" s="821"/>
      <c r="K293" s="821"/>
      <c r="L293" s="821"/>
      <c r="M293" s="821"/>
      <c r="N293" s="821"/>
    </row>
    <row r="294" spans="2:14">
      <c r="B294" s="825"/>
      <c r="C294" s="821"/>
      <c r="D294" s="821"/>
      <c r="E294" s="821"/>
      <c r="F294" s="821"/>
      <c r="G294" s="821"/>
      <c r="H294" s="821"/>
      <c r="I294" s="821"/>
      <c r="J294" s="821"/>
      <c r="K294" s="821"/>
      <c r="L294" s="821"/>
      <c r="M294" s="821"/>
      <c r="N294" s="821"/>
    </row>
    <row r="295" spans="2:14">
      <c r="B295" s="825"/>
      <c r="C295" s="821"/>
      <c r="D295" s="821"/>
      <c r="E295" s="821"/>
      <c r="F295" s="821"/>
      <c r="G295" s="821"/>
      <c r="H295" s="821"/>
      <c r="I295" s="821"/>
      <c r="J295" s="821"/>
      <c r="K295" s="821"/>
      <c r="L295" s="821"/>
      <c r="M295" s="821"/>
      <c r="N295" s="821"/>
    </row>
    <row r="296" spans="2:14">
      <c r="B296" s="825"/>
      <c r="C296" s="821"/>
      <c r="D296" s="821"/>
      <c r="E296" s="821"/>
      <c r="F296" s="821"/>
      <c r="G296" s="821"/>
      <c r="H296" s="821"/>
      <c r="I296" s="821"/>
      <c r="J296" s="821"/>
      <c r="K296" s="821"/>
      <c r="L296" s="821"/>
      <c r="M296" s="821"/>
      <c r="N296" s="821"/>
    </row>
    <row r="297" spans="2:14">
      <c r="B297" s="825"/>
      <c r="C297" s="821"/>
      <c r="D297" s="821"/>
      <c r="E297" s="821"/>
      <c r="F297" s="821"/>
      <c r="G297" s="821"/>
      <c r="H297" s="821"/>
      <c r="I297" s="821"/>
      <c r="J297" s="821"/>
      <c r="K297" s="821"/>
      <c r="L297" s="821"/>
      <c r="M297" s="821"/>
      <c r="N297" s="821"/>
    </row>
    <row r="298" spans="2:14">
      <c r="B298" s="825"/>
      <c r="C298" s="821"/>
      <c r="D298" s="821"/>
      <c r="E298" s="821"/>
      <c r="F298" s="821"/>
      <c r="G298" s="821"/>
      <c r="H298" s="821"/>
      <c r="I298" s="821"/>
      <c r="J298" s="821"/>
      <c r="K298" s="821"/>
      <c r="L298" s="821"/>
      <c r="M298" s="821"/>
      <c r="N298" s="821"/>
    </row>
    <row r="299" spans="2:14">
      <c r="B299" s="825"/>
      <c r="C299" s="821"/>
      <c r="D299" s="821"/>
      <c r="E299" s="821"/>
      <c r="F299" s="821"/>
      <c r="G299" s="821"/>
      <c r="H299" s="821"/>
      <c r="I299" s="821"/>
      <c r="J299" s="821"/>
      <c r="K299" s="821"/>
      <c r="L299" s="821"/>
      <c r="M299" s="821"/>
      <c r="N299" s="821"/>
    </row>
    <row r="300" spans="2:14">
      <c r="B300" s="825"/>
      <c r="C300" s="821"/>
      <c r="D300" s="821"/>
      <c r="E300" s="821"/>
      <c r="F300" s="821"/>
      <c r="G300" s="821"/>
      <c r="H300" s="821"/>
      <c r="I300" s="821"/>
      <c r="J300" s="821"/>
      <c r="K300" s="821"/>
      <c r="L300" s="821"/>
      <c r="M300" s="821"/>
      <c r="N300" s="821"/>
    </row>
    <row r="301" spans="2:14">
      <c r="B301" s="825"/>
      <c r="C301" s="821"/>
      <c r="D301" s="821"/>
      <c r="E301" s="821"/>
      <c r="F301" s="821"/>
      <c r="G301" s="821"/>
      <c r="H301" s="821"/>
      <c r="I301" s="821"/>
      <c r="J301" s="821"/>
      <c r="K301" s="821"/>
      <c r="L301" s="821"/>
      <c r="M301" s="821"/>
      <c r="N301" s="821"/>
    </row>
    <row r="302" spans="2:14">
      <c r="B302" s="825"/>
      <c r="C302" s="821"/>
      <c r="D302" s="821"/>
      <c r="E302" s="821"/>
      <c r="F302" s="821"/>
      <c r="G302" s="821"/>
      <c r="H302" s="821"/>
      <c r="I302" s="821"/>
      <c r="J302" s="821"/>
      <c r="K302" s="821"/>
      <c r="L302" s="821"/>
      <c r="M302" s="821"/>
      <c r="N302" s="821"/>
    </row>
    <row r="303" spans="2:14">
      <c r="B303" s="825"/>
      <c r="C303" s="821"/>
      <c r="D303" s="821"/>
      <c r="E303" s="821"/>
      <c r="F303" s="821"/>
      <c r="G303" s="821"/>
      <c r="H303" s="821"/>
      <c r="I303" s="821"/>
      <c r="J303" s="821"/>
      <c r="K303" s="821"/>
      <c r="L303" s="821"/>
      <c r="M303" s="821"/>
      <c r="N303" s="821"/>
    </row>
    <row r="304" spans="2:14">
      <c r="B304" s="825"/>
      <c r="C304" s="821"/>
      <c r="D304" s="821"/>
      <c r="E304" s="821"/>
      <c r="F304" s="821"/>
      <c r="G304" s="821"/>
      <c r="H304" s="821"/>
      <c r="I304" s="821"/>
      <c r="J304" s="821"/>
      <c r="K304" s="821"/>
      <c r="L304" s="821"/>
      <c r="M304" s="821"/>
      <c r="N304" s="821"/>
    </row>
    <row r="305" spans="2:14">
      <c r="B305" s="825"/>
      <c r="C305" s="821"/>
      <c r="D305" s="821"/>
      <c r="E305" s="821"/>
      <c r="F305" s="821"/>
      <c r="G305" s="821"/>
      <c r="H305" s="821"/>
      <c r="I305" s="821"/>
      <c r="J305" s="821"/>
      <c r="K305" s="821"/>
      <c r="L305" s="821"/>
      <c r="M305" s="821"/>
      <c r="N305" s="821"/>
    </row>
    <row r="306" spans="2:14">
      <c r="B306" s="825"/>
      <c r="C306" s="821"/>
      <c r="D306" s="821"/>
      <c r="E306" s="821"/>
      <c r="F306" s="821"/>
      <c r="G306" s="821"/>
      <c r="H306" s="821"/>
      <c r="I306" s="821"/>
      <c r="J306" s="821"/>
      <c r="K306" s="821"/>
      <c r="L306" s="821"/>
      <c r="M306" s="821"/>
      <c r="N306" s="821"/>
    </row>
    <row r="307" spans="2:14">
      <c r="B307" s="825"/>
      <c r="C307" s="821"/>
      <c r="D307" s="821"/>
      <c r="E307" s="821"/>
      <c r="F307" s="821"/>
      <c r="G307" s="821"/>
      <c r="H307" s="821"/>
      <c r="I307" s="821"/>
      <c r="J307" s="821"/>
      <c r="K307" s="821"/>
      <c r="L307" s="821"/>
      <c r="M307" s="821"/>
      <c r="N307" s="821"/>
    </row>
    <row r="308" spans="2:14">
      <c r="B308" s="825"/>
      <c r="C308" s="821"/>
      <c r="D308" s="821"/>
      <c r="E308" s="821"/>
      <c r="F308" s="821"/>
      <c r="G308" s="821"/>
      <c r="H308" s="821"/>
      <c r="I308" s="821"/>
      <c r="J308" s="821"/>
      <c r="K308" s="821"/>
      <c r="L308" s="821"/>
      <c r="M308" s="821"/>
      <c r="N308" s="821"/>
    </row>
    <row r="309" spans="2:14">
      <c r="B309" s="825"/>
      <c r="C309" s="821"/>
      <c r="D309" s="821"/>
      <c r="E309" s="821"/>
      <c r="F309" s="821"/>
      <c r="G309" s="821"/>
      <c r="H309" s="821"/>
      <c r="I309" s="821"/>
      <c r="J309" s="821"/>
      <c r="K309" s="821"/>
      <c r="L309" s="821"/>
      <c r="M309" s="821"/>
      <c r="N309" s="821"/>
    </row>
    <row r="310" spans="2:14">
      <c r="B310" s="825"/>
      <c r="C310" s="821"/>
      <c r="D310" s="821"/>
      <c r="E310" s="821"/>
      <c r="F310" s="821"/>
      <c r="G310" s="821"/>
      <c r="H310" s="821"/>
      <c r="I310" s="821"/>
      <c r="J310" s="821"/>
      <c r="K310" s="821"/>
      <c r="L310" s="821"/>
      <c r="M310" s="821"/>
      <c r="N310" s="821"/>
    </row>
    <row r="311" spans="2:14">
      <c r="B311" s="825"/>
      <c r="C311" s="821"/>
      <c r="D311" s="821"/>
      <c r="E311" s="821"/>
      <c r="F311" s="821"/>
      <c r="G311" s="821"/>
      <c r="H311" s="821"/>
      <c r="I311" s="821"/>
      <c r="J311" s="821"/>
      <c r="K311" s="821"/>
      <c r="L311" s="821"/>
      <c r="M311" s="821"/>
      <c r="N311" s="821"/>
    </row>
    <row r="312" spans="2:14">
      <c r="B312" s="825"/>
      <c r="C312" s="821"/>
      <c r="D312" s="821"/>
      <c r="E312" s="821"/>
      <c r="F312" s="821"/>
      <c r="G312" s="821"/>
      <c r="H312" s="821"/>
      <c r="I312" s="821"/>
      <c r="J312" s="821"/>
      <c r="K312" s="821"/>
      <c r="L312" s="821"/>
      <c r="M312" s="821"/>
      <c r="N312" s="821"/>
    </row>
    <row r="313" spans="2:14">
      <c r="B313" s="825"/>
      <c r="C313" s="821"/>
      <c r="D313" s="821"/>
      <c r="E313" s="821"/>
      <c r="F313" s="821"/>
      <c r="G313" s="821"/>
      <c r="H313" s="821"/>
      <c r="I313" s="821"/>
      <c r="J313" s="821"/>
      <c r="K313" s="821"/>
      <c r="L313" s="821"/>
      <c r="M313" s="821"/>
      <c r="N313" s="821"/>
    </row>
    <row r="314" spans="2:14">
      <c r="B314" s="825"/>
      <c r="C314" s="821"/>
      <c r="D314" s="821"/>
      <c r="E314" s="821"/>
      <c r="F314" s="821"/>
      <c r="G314" s="821"/>
      <c r="H314" s="821"/>
      <c r="I314" s="821"/>
      <c r="J314" s="821"/>
      <c r="K314" s="821"/>
      <c r="L314" s="821"/>
      <c r="M314" s="821"/>
      <c r="N314" s="821"/>
    </row>
    <row r="315" spans="2:14">
      <c r="B315" s="825"/>
      <c r="C315" s="821"/>
      <c r="D315" s="821"/>
      <c r="E315" s="821"/>
      <c r="F315" s="821"/>
      <c r="G315" s="821"/>
      <c r="H315" s="821"/>
      <c r="I315" s="821"/>
      <c r="J315" s="821"/>
      <c r="K315" s="821"/>
      <c r="L315" s="821"/>
      <c r="M315" s="821"/>
      <c r="N315" s="821"/>
    </row>
    <row r="316" spans="2:14">
      <c r="B316" s="825"/>
      <c r="C316" s="821"/>
      <c r="D316" s="821"/>
      <c r="E316" s="821"/>
      <c r="F316" s="821"/>
      <c r="G316" s="821"/>
      <c r="H316" s="821"/>
      <c r="I316" s="821"/>
      <c r="J316" s="821"/>
      <c r="K316" s="821"/>
      <c r="L316" s="821"/>
      <c r="M316" s="821"/>
      <c r="N316" s="821"/>
    </row>
    <row r="317" spans="2:14">
      <c r="B317" s="825"/>
      <c r="C317" s="821"/>
      <c r="D317" s="821"/>
      <c r="E317" s="821"/>
      <c r="F317" s="821"/>
      <c r="G317" s="821"/>
      <c r="H317" s="821"/>
      <c r="I317" s="821"/>
      <c r="J317" s="821"/>
      <c r="K317" s="821"/>
      <c r="L317" s="821"/>
      <c r="M317" s="821"/>
      <c r="N317" s="821"/>
    </row>
    <row r="318" spans="2:14">
      <c r="B318" s="825"/>
      <c r="C318" s="821"/>
      <c r="D318" s="821"/>
      <c r="E318" s="821"/>
      <c r="F318" s="821"/>
      <c r="G318" s="821"/>
      <c r="H318" s="821"/>
      <c r="I318" s="821"/>
      <c r="J318" s="821"/>
      <c r="K318" s="821"/>
      <c r="L318" s="821"/>
      <c r="M318" s="821"/>
      <c r="N318" s="821"/>
    </row>
    <row r="319" spans="2:14">
      <c r="B319" s="825"/>
      <c r="C319" s="821"/>
      <c r="D319" s="821"/>
      <c r="E319" s="821"/>
      <c r="F319" s="821"/>
      <c r="G319" s="821"/>
      <c r="H319" s="821"/>
      <c r="I319" s="821"/>
      <c r="J319" s="821"/>
      <c r="K319" s="821"/>
      <c r="L319" s="821"/>
      <c r="M319" s="821"/>
      <c r="N319" s="821"/>
    </row>
    <row r="320" spans="2:14">
      <c r="B320" s="825"/>
      <c r="C320" s="821"/>
      <c r="D320" s="821"/>
      <c r="E320" s="821"/>
      <c r="F320" s="821"/>
      <c r="G320" s="821"/>
      <c r="H320" s="821"/>
      <c r="I320" s="821"/>
      <c r="J320" s="821"/>
      <c r="K320" s="821"/>
      <c r="L320" s="821"/>
      <c r="M320" s="821"/>
      <c r="N320" s="821"/>
    </row>
    <row r="321" spans="2:14">
      <c r="B321" s="825"/>
      <c r="C321" s="821"/>
      <c r="D321" s="821"/>
      <c r="E321" s="821"/>
      <c r="F321" s="821"/>
      <c r="G321" s="821"/>
      <c r="H321" s="821"/>
      <c r="I321" s="821"/>
      <c r="J321" s="821"/>
      <c r="K321" s="821"/>
      <c r="L321" s="821"/>
      <c r="M321" s="821"/>
      <c r="N321" s="821"/>
    </row>
    <row r="322" spans="2:14">
      <c r="B322" s="825"/>
      <c r="C322" s="821"/>
      <c r="D322" s="821"/>
      <c r="E322" s="821"/>
      <c r="F322" s="821"/>
      <c r="G322" s="821"/>
      <c r="H322" s="821"/>
      <c r="I322" s="821"/>
      <c r="J322" s="821"/>
      <c r="K322" s="821"/>
      <c r="L322" s="821"/>
      <c r="M322" s="821"/>
      <c r="N322" s="821"/>
    </row>
    <row r="323" spans="2:14">
      <c r="B323" s="825"/>
      <c r="C323" s="821"/>
      <c r="D323" s="821"/>
      <c r="E323" s="821"/>
      <c r="F323" s="821"/>
      <c r="G323" s="821"/>
      <c r="H323" s="821"/>
      <c r="I323" s="821"/>
      <c r="J323" s="821"/>
      <c r="K323" s="821"/>
      <c r="L323" s="821"/>
      <c r="M323" s="821"/>
      <c r="N323" s="821"/>
    </row>
    <row r="324" spans="2:14">
      <c r="B324" s="825"/>
      <c r="C324" s="821"/>
      <c r="D324" s="821"/>
      <c r="E324" s="821"/>
      <c r="F324" s="821"/>
      <c r="G324" s="821"/>
      <c r="H324" s="821"/>
      <c r="I324" s="821"/>
      <c r="J324" s="821"/>
      <c r="K324" s="821"/>
      <c r="L324" s="821"/>
      <c r="M324" s="821"/>
      <c r="N324" s="821"/>
    </row>
    <row r="325" spans="2:14">
      <c r="B325" s="825"/>
      <c r="C325" s="821"/>
      <c r="D325" s="821"/>
      <c r="E325" s="821"/>
      <c r="F325" s="821"/>
      <c r="G325" s="821"/>
      <c r="H325" s="821"/>
      <c r="I325" s="821"/>
      <c r="J325" s="821"/>
      <c r="K325" s="821"/>
      <c r="L325" s="821"/>
      <c r="M325" s="821"/>
      <c r="N325" s="821"/>
    </row>
    <row r="326" spans="2:14">
      <c r="B326" s="825"/>
      <c r="C326" s="821"/>
      <c r="D326" s="821"/>
      <c r="E326" s="821"/>
      <c r="F326" s="821"/>
      <c r="G326" s="821"/>
      <c r="H326" s="821"/>
      <c r="I326" s="821"/>
      <c r="J326" s="821"/>
      <c r="K326" s="821"/>
      <c r="L326" s="821"/>
      <c r="M326" s="821"/>
      <c r="N326" s="821"/>
    </row>
    <row r="327" spans="2:14">
      <c r="B327" s="825"/>
      <c r="C327" s="821"/>
      <c r="D327" s="821"/>
      <c r="E327" s="821"/>
      <c r="F327" s="821"/>
      <c r="G327" s="821"/>
      <c r="H327" s="821"/>
      <c r="I327" s="821"/>
      <c r="J327" s="821"/>
      <c r="K327" s="821"/>
      <c r="L327" s="821"/>
      <c r="M327" s="821"/>
      <c r="N327" s="821"/>
    </row>
    <row r="328" spans="2:14">
      <c r="B328" s="825"/>
      <c r="C328" s="821"/>
      <c r="D328" s="821"/>
      <c r="E328" s="821"/>
      <c r="F328" s="821"/>
      <c r="G328" s="821"/>
      <c r="H328" s="821"/>
      <c r="I328" s="821"/>
      <c r="J328" s="821"/>
      <c r="K328" s="821"/>
      <c r="L328" s="821"/>
      <c r="M328" s="821"/>
      <c r="N328" s="821"/>
    </row>
    <row r="329" spans="2:14">
      <c r="B329" s="825"/>
      <c r="C329" s="821"/>
      <c r="D329" s="821"/>
      <c r="E329" s="821"/>
      <c r="F329" s="821"/>
      <c r="G329" s="821"/>
      <c r="H329" s="821"/>
      <c r="I329" s="821"/>
      <c r="J329" s="821"/>
      <c r="K329" s="821"/>
      <c r="L329" s="821"/>
      <c r="M329" s="821"/>
      <c r="N329" s="821"/>
    </row>
    <row r="330" spans="2:14">
      <c r="B330" s="825"/>
      <c r="C330" s="821"/>
      <c r="D330" s="821"/>
      <c r="E330" s="821"/>
      <c r="F330" s="821"/>
      <c r="G330" s="821"/>
      <c r="H330" s="821"/>
      <c r="I330" s="821"/>
      <c r="J330" s="821"/>
      <c r="K330" s="821"/>
      <c r="L330" s="821"/>
      <c r="M330" s="821"/>
      <c r="N330" s="821"/>
    </row>
    <row r="331" spans="2:14">
      <c r="B331" s="825"/>
      <c r="C331" s="821"/>
      <c r="D331" s="821"/>
      <c r="E331" s="821"/>
      <c r="F331" s="821"/>
      <c r="G331" s="821"/>
      <c r="H331" s="821"/>
      <c r="I331" s="821"/>
      <c r="J331" s="821"/>
      <c r="K331" s="821"/>
      <c r="L331" s="821"/>
      <c r="M331" s="821"/>
      <c r="N331" s="821"/>
    </row>
    <row r="332" spans="2:14">
      <c r="B332" s="825"/>
      <c r="C332" s="821"/>
      <c r="D332" s="821"/>
      <c r="E332" s="821"/>
      <c r="F332" s="821"/>
      <c r="G332" s="821"/>
      <c r="H332" s="821"/>
      <c r="I332" s="821"/>
      <c r="J332" s="821"/>
      <c r="K332" s="821"/>
      <c r="L332" s="821"/>
      <c r="M332" s="821"/>
      <c r="N332" s="821"/>
    </row>
    <row r="333" spans="2:14">
      <c r="B333" s="825"/>
      <c r="C333" s="821"/>
      <c r="D333" s="821"/>
      <c r="E333" s="821"/>
      <c r="F333" s="821"/>
      <c r="G333" s="821"/>
      <c r="H333" s="821"/>
      <c r="I333" s="821"/>
      <c r="J333" s="821"/>
      <c r="K333" s="821"/>
      <c r="L333" s="821"/>
      <c r="M333" s="821"/>
      <c r="N333" s="821"/>
    </row>
    <row r="334" spans="2:14">
      <c r="B334" s="825"/>
      <c r="C334" s="821"/>
      <c r="D334" s="821"/>
      <c r="E334" s="821"/>
      <c r="F334" s="821"/>
      <c r="G334" s="821"/>
      <c r="H334" s="821"/>
      <c r="I334" s="821"/>
      <c r="J334" s="821"/>
      <c r="K334" s="821"/>
      <c r="L334" s="821"/>
      <c r="M334" s="821"/>
      <c r="N334" s="821"/>
    </row>
    <row r="335" spans="2:14">
      <c r="B335" s="825"/>
      <c r="C335" s="821"/>
      <c r="D335" s="821"/>
      <c r="E335" s="821"/>
      <c r="F335" s="821"/>
      <c r="G335" s="821"/>
      <c r="H335" s="821"/>
      <c r="I335" s="821"/>
      <c r="J335" s="821"/>
      <c r="K335" s="821"/>
      <c r="L335" s="821"/>
      <c r="M335" s="821"/>
      <c r="N335" s="821"/>
    </row>
    <row r="336" spans="2:14">
      <c r="B336" s="825"/>
      <c r="C336" s="821"/>
      <c r="D336" s="821"/>
      <c r="E336" s="821"/>
      <c r="F336" s="821"/>
      <c r="G336" s="821"/>
      <c r="H336" s="821"/>
      <c r="I336" s="821"/>
      <c r="J336" s="821"/>
      <c r="K336" s="821"/>
      <c r="L336" s="821"/>
      <c r="M336" s="821"/>
      <c r="N336" s="821"/>
    </row>
    <row r="337" spans="2:14">
      <c r="B337" s="825"/>
      <c r="C337" s="821"/>
      <c r="D337" s="821"/>
      <c r="E337" s="821"/>
      <c r="F337" s="821"/>
      <c r="G337" s="821"/>
      <c r="H337" s="821"/>
      <c r="I337" s="821"/>
      <c r="J337" s="821"/>
      <c r="K337" s="821"/>
      <c r="L337" s="821"/>
      <c r="M337" s="821"/>
      <c r="N337" s="821"/>
    </row>
    <row r="338" spans="2:14">
      <c r="B338" s="825"/>
      <c r="C338" s="821"/>
      <c r="D338" s="821"/>
      <c r="E338" s="821"/>
      <c r="F338" s="821"/>
      <c r="G338" s="821"/>
      <c r="H338" s="821"/>
      <c r="I338" s="821"/>
      <c r="J338" s="821"/>
      <c r="K338" s="821"/>
      <c r="L338" s="821"/>
      <c r="M338" s="821"/>
      <c r="N338" s="821"/>
    </row>
    <row r="339" spans="2:14">
      <c r="B339" s="825"/>
      <c r="C339" s="821"/>
      <c r="D339" s="821"/>
      <c r="E339" s="821"/>
      <c r="F339" s="821"/>
      <c r="G339" s="821"/>
      <c r="H339" s="821"/>
      <c r="I339" s="821"/>
      <c r="J339" s="821"/>
      <c r="K339" s="821"/>
      <c r="L339" s="821"/>
      <c r="M339" s="821"/>
      <c r="N339" s="821"/>
    </row>
    <row r="340" spans="2:14">
      <c r="B340" s="825"/>
      <c r="C340" s="821"/>
      <c r="D340" s="821"/>
      <c r="E340" s="821"/>
      <c r="F340" s="821"/>
      <c r="G340" s="821"/>
      <c r="H340" s="821"/>
      <c r="I340" s="821"/>
      <c r="J340" s="821"/>
      <c r="K340" s="821"/>
      <c r="L340" s="821"/>
      <c r="M340" s="821"/>
      <c r="N340" s="821"/>
    </row>
    <row r="341" spans="2:14">
      <c r="B341" s="825"/>
      <c r="C341" s="821"/>
      <c r="D341" s="821"/>
      <c r="E341" s="821"/>
      <c r="F341" s="821"/>
      <c r="G341" s="821"/>
      <c r="H341" s="821"/>
      <c r="I341" s="821"/>
      <c r="J341" s="821"/>
      <c r="K341" s="821"/>
      <c r="L341" s="821"/>
      <c r="M341" s="821"/>
      <c r="N341" s="821"/>
    </row>
    <row r="342" spans="2:14">
      <c r="B342" s="825"/>
      <c r="C342" s="821"/>
      <c r="D342" s="821"/>
      <c r="E342" s="821"/>
      <c r="F342" s="821"/>
      <c r="G342" s="821"/>
      <c r="H342" s="821"/>
      <c r="I342" s="821"/>
      <c r="J342" s="821"/>
      <c r="K342" s="821"/>
      <c r="L342" s="821"/>
      <c r="M342" s="821"/>
      <c r="N342" s="821"/>
    </row>
    <row r="343" spans="2:14">
      <c r="B343" s="825"/>
      <c r="C343" s="821"/>
      <c r="D343" s="821"/>
      <c r="E343" s="821"/>
      <c r="F343" s="821"/>
      <c r="G343" s="821"/>
      <c r="H343" s="821"/>
      <c r="I343" s="821"/>
      <c r="J343" s="821"/>
      <c r="K343" s="821"/>
      <c r="L343" s="821"/>
      <c r="M343" s="821"/>
      <c r="N343" s="821"/>
    </row>
    <row r="344" spans="2:14">
      <c r="B344" s="825"/>
      <c r="C344" s="821"/>
      <c r="D344" s="821"/>
      <c r="E344" s="821"/>
      <c r="F344" s="821"/>
      <c r="G344" s="821"/>
      <c r="H344" s="821"/>
      <c r="I344" s="821"/>
      <c r="J344" s="821"/>
      <c r="K344" s="821"/>
      <c r="L344" s="821"/>
      <c r="M344" s="821"/>
      <c r="N344" s="821"/>
    </row>
    <row r="345" spans="2:14">
      <c r="B345" s="825"/>
      <c r="C345" s="821"/>
      <c r="D345" s="821"/>
      <c r="E345" s="821"/>
      <c r="F345" s="821"/>
      <c r="G345" s="821"/>
      <c r="H345" s="821"/>
      <c r="I345" s="821"/>
      <c r="J345" s="821"/>
      <c r="K345" s="821"/>
      <c r="L345" s="821"/>
      <c r="M345" s="821"/>
      <c r="N345" s="821"/>
    </row>
    <row r="346" spans="2:14">
      <c r="B346" s="825"/>
      <c r="C346" s="821"/>
      <c r="D346" s="821"/>
      <c r="E346" s="821"/>
      <c r="F346" s="821"/>
      <c r="G346" s="821"/>
      <c r="H346" s="821"/>
      <c r="I346" s="821"/>
      <c r="J346" s="821"/>
      <c r="K346" s="821"/>
      <c r="L346" s="821"/>
      <c r="M346" s="821"/>
      <c r="N346" s="821"/>
    </row>
    <row r="347" spans="2:14">
      <c r="B347" s="825"/>
      <c r="C347" s="821"/>
      <c r="D347" s="821"/>
      <c r="E347" s="821"/>
      <c r="F347" s="821"/>
      <c r="G347" s="821"/>
      <c r="H347" s="821"/>
      <c r="I347" s="821"/>
      <c r="J347" s="821"/>
      <c r="K347" s="821"/>
      <c r="L347" s="821"/>
      <c r="M347" s="821"/>
      <c r="N347" s="821"/>
    </row>
    <row r="348" spans="2:14">
      <c r="B348" s="825"/>
      <c r="C348" s="821"/>
      <c r="D348" s="821"/>
      <c r="E348" s="821"/>
      <c r="F348" s="821"/>
      <c r="G348" s="821"/>
      <c r="H348" s="821"/>
      <c r="I348" s="821"/>
      <c r="J348" s="821"/>
      <c r="K348" s="821"/>
      <c r="L348" s="821"/>
      <c r="M348" s="821"/>
      <c r="N348" s="821"/>
    </row>
    <row r="349" spans="2:14">
      <c r="B349" s="825"/>
      <c r="C349" s="821"/>
      <c r="D349" s="821"/>
      <c r="E349" s="821"/>
      <c r="F349" s="821"/>
      <c r="G349" s="821"/>
      <c r="H349" s="821"/>
      <c r="I349" s="821"/>
      <c r="J349" s="821"/>
      <c r="K349" s="821"/>
      <c r="L349" s="821"/>
      <c r="M349" s="821"/>
      <c r="N349" s="821"/>
    </row>
    <row r="350" spans="2:14">
      <c r="B350" s="825"/>
      <c r="C350" s="821"/>
      <c r="D350" s="821"/>
      <c r="E350" s="821"/>
      <c r="F350" s="821"/>
      <c r="G350" s="821"/>
      <c r="H350" s="821"/>
      <c r="I350" s="821"/>
      <c r="J350" s="821"/>
      <c r="K350" s="821"/>
      <c r="L350" s="821"/>
      <c r="M350" s="821"/>
      <c r="N350" s="821"/>
    </row>
    <row r="351" spans="2:14">
      <c r="B351" s="825"/>
      <c r="C351" s="821"/>
      <c r="D351" s="821"/>
      <c r="E351" s="821"/>
      <c r="F351" s="821"/>
      <c r="G351" s="821"/>
      <c r="H351" s="821"/>
      <c r="I351" s="821"/>
      <c r="J351" s="821"/>
      <c r="K351" s="821"/>
      <c r="L351" s="821"/>
      <c r="M351" s="821"/>
      <c r="N351" s="821"/>
    </row>
    <row r="352" spans="2:14">
      <c r="B352" s="825"/>
      <c r="C352" s="821"/>
      <c r="D352" s="821"/>
      <c r="E352" s="821"/>
      <c r="F352" s="821"/>
      <c r="G352" s="821"/>
      <c r="H352" s="821"/>
      <c r="I352" s="821"/>
      <c r="J352" s="821"/>
      <c r="K352" s="821"/>
      <c r="L352" s="821"/>
      <c r="M352" s="821"/>
      <c r="N352" s="821"/>
    </row>
    <row r="353" spans="2:14">
      <c r="B353" s="825"/>
      <c r="C353" s="821"/>
      <c r="D353" s="821"/>
      <c r="E353" s="821"/>
      <c r="F353" s="821"/>
      <c r="G353" s="821"/>
      <c r="H353" s="821"/>
      <c r="I353" s="821"/>
      <c r="J353" s="821"/>
      <c r="K353" s="821"/>
      <c r="L353" s="821"/>
      <c r="M353" s="821"/>
      <c r="N353" s="821"/>
    </row>
    <row r="354" spans="2:14">
      <c r="B354" s="825"/>
      <c r="C354" s="821"/>
      <c r="D354" s="821"/>
      <c r="E354" s="821"/>
      <c r="F354" s="821"/>
      <c r="G354" s="821"/>
      <c r="H354" s="821"/>
      <c r="I354" s="821"/>
      <c r="J354" s="821"/>
      <c r="K354" s="821"/>
      <c r="L354" s="821"/>
      <c r="M354" s="821"/>
      <c r="N354" s="821"/>
    </row>
    <row r="355" spans="2:14">
      <c r="B355" s="825"/>
      <c r="C355" s="821"/>
      <c r="D355" s="821"/>
      <c r="E355" s="821"/>
      <c r="F355" s="821"/>
      <c r="G355" s="821"/>
      <c r="H355" s="821"/>
      <c r="I355" s="821"/>
      <c r="J355" s="821"/>
      <c r="K355" s="821"/>
      <c r="L355" s="821"/>
      <c r="M355" s="821"/>
      <c r="N355" s="821"/>
    </row>
    <row r="356" spans="2:14">
      <c r="B356" s="825"/>
      <c r="C356" s="821"/>
      <c r="D356" s="821"/>
      <c r="E356" s="821"/>
      <c r="F356" s="821"/>
      <c r="G356" s="821"/>
      <c r="H356" s="821"/>
      <c r="I356" s="821"/>
      <c r="J356" s="821"/>
      <c r="K356" s="821"/>
      <c r="L356" s="821"/>
      <c r="M356" s="821"/>
      <c r="N356" s="821"/>
    </row>
    <row r="357" spans="2:14">
      <c r="B357" s="825"/>
      <c r="C357" s="821"/>
      <c r="D357" s="821"/>
      <c r="E357" s="821"/>
      <c r="F357" s="821"/>
      <c r="G357" s="821"/>
      <c r="H357" s="821"/>
      <c r="I357" s="821"/>
      <c r="J357" s="821"/>
      <c r="K357" s="821"/>
      <c r="L357" s="821"/>
      <c r="M357" s="821"/>
      <c r="N357" s="821"/>
    </row>
    <row r="358" spans="2:14">
      <c r="B358" s="825"/>
      <c r="C358" s="821"/>
      <c r="D358" s="821"/>
      <c r="E358" s="821"/>
      <c r="F358" s="821"/>
      <c r="G358" s="821"/>
      <c r="H358" s="821"/>
      <c r="I358" s="821"/>
      <c r="J358" s="821"/>
      <c r="K358" s="821"/>
      <c r="L358" s="821"/>
      <c r="M358" s="821"/>
      <c r="N358" s="821"/>
    </row>
    <row r="359" spans="2:14">
      <c r="B359" s="825"/>
      <c r="C359" s="821"/>
      <c r="D359" s="821"/>
      <c r="E359" s="821"/>
      <c r="F359" s="821"/>
      <c r="G359" s="821"/>
      <c r="H359" s="821"/>
      <c r="I359" s="821"/>
      <c r="J359" s="821"/>
      <c r="K359" s="821"/>
      <c r="L359" s="821"/>
      <c r="M359" s="821"/>
      <c r="N359" s="821"/>
    </row>
    <row r="360" spans="2:14">
      <c r="B360" s="825"/>
      <c r="C360" s="821"/>
      <c r="D360" s="821"/>
      <c r="E360" s="821"/>
      <c r="F360" s="821"/>
      <c r="G360" s="821"/>
      <c r="H360" s="821"/>
      <c r="I360" s="821"/>
      <c r="J360" s="821"/>
      <c r="K360" s="821"/>
      <c r="L360" s="821"/>
      <c r="M360" s="821"/>
      <c r="N360" s="821"/>
    </row>
    <row r="361" spans="2:14">
      <c r="B361" s="825"/>
      <c r="C361" s="821"/>
      <c r="D361" s="821"/>
      <c r="E361" s="821"/>
      <c r="F361" s="821"/>
      <c r="G361" s="821"/>
      <c r="H361" s="821"/>
      <c r="I361" s="821"/>
      <c r="J361" s="821"/>
      <c r="K361" s="821"/>
      <c r="L361" s="821"/>
      <c r="M361" s="821"/>
      <c r="N361" s="821"/>
    </row>
    <row r="362" spans="2:14">
      <c r="B362" s="825"/>
      <c r="C362" s="821"/>
      <c r="D362" s="821"/>
      <c r="E362" s="821"/>
      <c r="F362" s="821"/>
      <c r="G362" s="821"/>
      <c r="H362" s="821"/>
      <c r="I362" s="821"/>
      <c r="J362" s="821"/>
      <c r="K362" s="821"/>
      <c r="L362" s="821"/>
      <c r="M362" s="821"/>
      <c r="N362" s="821"/>
    </row>
    <row r="363" spans="2:14">
      <c r="B363" s="825"/>
      <c r="C363" s="821"/>
      <c r="D363" s="821"/>
      <c r="E363" s="821"/>
      <c r="F363" s="821"/>
      <c r="G363" s="821"/>
      <c r="H363" s="821"/>
      <c r="I363" s="821"/>
      <c r="J363" s="821"/>
      <c r="K363" s="821"/>
      <c r="L363" s="821"/>
      <c r="M363" s="821"/>
      <c r="N363" s="821"/>
    </row>
    <row r="364" spans="2:14">
      <c r="B364" s="825"/>
      <c r="C364" s="821"/>
      <c r="D364" s="821"/>
      <c r="E364" s="821"/>
      <c r="F364" s="821"/>
      <c r="G364" s="821"/>
      <c r="H364" s="821"/>
      <c r="I364" s="821"/>
      <c r="J364" s="821"/>
      <c r="K364" s="821"/>
      <c r="L364" s="821"/>
      <c r="M364" s="821"/>
      <c r="N364" s="821"/>
    </row>
    <row r="365" spans="2:14">
      <c r="B365" s="825"/>
      <c r="C365" s="821"/>
      <c r="D365" s="821"/>
      <c r="E365" s="821"/>
      <c r="F365" s="821"/>
      <c r="G365" s="821"/>
      <c r="H365" s="821"/>
      <c r="I365" s="821"/>
      <c r="J365" s="821"/>
      <c r="K365" s="821"/>
      <c r="L365" s="821"/>
      <c r="M365" s="821"/>
      <c r="N365" s="821"/>
    </row>
    <row r="366" spans="2:14">
      <c r="B366" s="825"/>
      <c r="C366" s="821"/>
      <c r="D366" s="821"/>
      <c r="E366" s="821"/>
      <c r="F366" s="821"/>
      <c r="G366" s="821"/>
      <c r="H366" s="821"/>
      <c r="I366" s="821"/>
      <c r="J366" s="821"/>
      <c r="K366" s="821"/>
      <c r="L366" s="821"/>
      <c r="M366" s="821"/>
      <c r="N366" s="821"/>
    </row>
    <row r="367" spans="2:14">
      <c r="B367" s="825"/>
      <c r="C367" s="821"/>
      <c r="D367" s="821"/>
      <c r="E367" s="821"/>
      <c r="F367" s="821"/>
      <c r="G367" s="821"/>
      <c r="H367" s="821"/>
      <c r="I367" s="821"/>
      <c r="J367" s="821"/>
      <c r="K367" s="821"/>
      <c r="L367" s="821"/>
      <c r="M367" s="821"/>
      <c r="N367" s="821"/>
    </row>
    <row r="368" spans="2:14">
      <c r="B368" s="825"/>
      <c r="C368" s="821"/>
      <c r="D368" s="821"/>
      <c r="E368" s="821"/>
      <c r="F368" s="821"/>
      <c r="G368" s="821"/>
      <c r="H368" s="821"/>
      <c r="I368" s="821"/>
      <c r="J368" s="821"/>
      <c r="K368" s="821"/>
      <c r="L368" s="821"/>
      <c r="M368" s="821"/>
      <c r="N368" s="821"/>
    </row>
    <row r="369" spans="2:14">
      <c r="B369" s="825"/>
      <c r="C369" s="821"/>
      <c r="D369" s="821"/>
      <c r="E369" s="821"/>
      <c r="F369" s="821"/>
      <c r="G369" s="821"/>
      <c r="H369" s="821"/>
      <c r="I369" s="821"/>
      <c r="J369" s="821"/>
      <c r="K369" s="821"/>
      <c r="L369" s="821"/>
      <c r="M369" s="821"/>
      <c r="N369" s="821"/>
    </row>
    <row r="370" spans="2:14">
      <c r="B370" s="825"/>
      <c r="C370" s="821"/>
      <c r="D370" s="821"/>
      <c r="E370" s="821"/>
      <c r="F370" s="821"/>
      <c r="G370" s="821"/>
      <c r="H370" s="821"/>
      <c r="I370" s="821"/>
      <c r="J370" s="821"/>
      <c r="K370" s="821"/>
      <c r="L370" s="821"/>
      <c r="M370" s="821"/>
      <c r="N370" s="821"/>
    </row>
    <row r="371" spans="2:14">
      <c r="B371" s="825"/>
      <c r="C371" s="821"/>
      <c r="D371" s="821"/>
      <c r="E371" s="821"/>
      <c r="F371" s="821"/>
      <c r="G371" s="821"/>
      <c r="H371" s="821"/>
      <c r="I371" s="821"/>
      <c r="J371" s="821"/>
      <c r="K371" s="821"/>
      <c r="L371" s="821"/>
      <c r="M371" s="821"/>
      <c r="N371" s="821"/>
    </row>
    <row r="372" spans="2:14">
      <c r="B372" s="825"/>
      <c r="C372" s="821"/>
      <c r="D372" s="821"/>
      <c r="E372" s="821"/>
      <c r="F372" s="821"/>
      <c r="G372" s="821"/>
      <c r="H372" s="821"/>
      <c r="I372" s="821"/>
      <c r="J372" s="821"/>
      <c r="K372" s="821"/>
      <c r="L372" s="821"/>
      <c r="M372" s="821"/>
      <c r="N372" s="821"/>
    </row>
    <row r="373" spans="2:14">
      <c r="B373" s="825"/>
      <c r="C373" s="821"/>
      <c r="D373" s="821"/>
      <c r="E373" s="821"/>
      <c r="F373" s="821"/>
      <c r="G373" s="821"/>
      <c r="H373" s="821"/>
      <c r="I373" s="821"/>
      <c r="J373" s="821"/>
      <c r="K373" s="821"/>
      <c r="L373" s="821"/>
      <c r="M373" s="821"/>
      <c r="N373" s="821"/>
    </row>
    <row r="374" spans="2:14">
      <c r="B374" s="825"/>
      <c r="C374" s="821"/>
      <c r="D374" s="821"/>
      <c r="E374" s="821"/>
      <c r="F374" s="821"/>
      <c r="G374" s="821"/>
      <c r="H374" s="821"/>
      <c r="I374" s="821"/>
      <c r="J374" s="821"/>
      <c r="K374" s="821"/>
      <c r="L374" s="821"/>
      <c r="M374" s="821"/>
      <c r="N374" s="821"/>
    </row>
    <row r="375" spans="2:14">
      <c r="B375" s="825"/>
      <c r="C375" s="821"/>
      <c r="D375" s="821"/>
      <c r="E375" s="821"/>
      <c r="F375" s="821"/>
      <c r="G375" s="821"/>
      <c r="H375" s="821"/>
      <c r="I375" s="821"/>
      <c r="J375" s="821"/>
      <c r="K375" s="821"/>
      <c r="L375" s="821"/>
      <c r="M375" s="821"/>
      <c r="N375" s="821"/>
    </row>
    <row r="376" spans="2:14">
      <c r="B376" s="825"/>
      <c r="C376" s="821"/>
      <c r="D376" s="821"/>
      <c r="E376" s="821"/>
      <c r="F376" s="821"/>
      <c r="G376" s="821"/>
      <c r="H376" s="821"/>
      <c r="I376" s="821"/>
      <c r="J376" s="821"/>
      <c r="K376" s="821"/>
      <c r="L376" s="821"/>
      <c r="M376" s="821"/>
      <c r="N376" s="821"/>
    </row>
    <row r="377" spans="2:14">
      <c r="B377" s="825"/>
      <c r="C377" s="821"/>
      <c r="D377" s="821"/>
      <c r="E377" s="821"/>
      <c r="F377" s="821"/>
      <c r="G377" s="821"/>
      <c r="H377" s="821"/>
      <c r="I377" s="821"/>
      <c r="J377" s="821"/>
      <c r="K377" s="821"/>
      <c r="L377" s="821"/>
      <c r="M377" s="821"/>
      <c r="N377" s="821"/>
    </row>
    <row r="378" spans="2:14">
      <c r="B378" s="825"/>
      <c r="C378" s="821"/>
      <c r="D378" s="821"/>
      <c r="E378" s="821"/>
      <c r="F378" s="821"/>
      <c r="G378" s="821"/>
      <c r="H378" s="821"/>
      <c r="I378" s="821"/>
      <c r="J378" s="821"/>
      <c r="K378" s="821"/>
      <c r="L378" s="821"/>
      <c r="M378" s="821"/>
      <c r="N378" s="821"/>
    </row>
    <row r="379" spans="2:14">
      <c r="B379" s="825"/>
      <c r="C379" s="821"/>
      <c r="D379" s="821"/>
      <c r="E379" s="821"/>
      <c r="F379" s="821"/>
      <c r="G379" s="821"/>
      <c r="H379" s="821"/>
      <c r="I379" s="821"/>
      <c r="J379" s="821"/>
      <c r="K379" s="821"/>
      <c r="L379" s="821"/>
      <c r="M379" s="821"/>
      <c r="N379" s="821"/>
    </row>
    <row r="380" spans="2:14">
      <c r="B380" s="825"/>
      <c r="C380" s="821"/>
      <c r="D380" s="821"/>
      <c r="E380" s="821"/>
      <c r="F380" s="821"/>
      <c r="G380" s="821"/>
      <c r="H380" s="821"/>
      <c r="I380" s="821"/>
      <c r="J380" s="821"/>
      <c r="K380" s="821"/>
      <c r="L380" s="821"/>
      <c r="M380" s="821"/>
      <c r="N380" s="821"/>
    </row>
    <row r="381" spans="2:14">
      <c r="B381" s="825"/>
      <c r="C381" s="821"/>
      <c r="D381" s="821"/>
      <c r="E381" s="821"/>
      <c r="F381" s="821"/>
      <c r="G381" s="821"/>
      <c r="H381" s="821"/>
      <c r="I381" s="821"/>
      <c r="J381" s="821"/>
      <c r="K381" s="821"/>
      <c r="L381" s="821"/>
      <c r="M381" s="821"/>
      <c r="N381" s="821"/>
    </row>
    <row r="382" spans="2:14">
      <c r="B382" s="825"/>
      <c r="C382" s="821"/>
      <c r="D382" s="821"/>
      <c r="E382" s="821"/>
      <c r="F382" s="821"/>
      <c r="G382" s="821"/>
      <c r="H382" s="821"/>
      <c r="I382" s="821"/>
      <c r="J382" s="821"/>
      <c r="K382" s="821"/>
      <c r="L382" s="821"/>
      <c r="M382" s="821"/>
      <c r="N382" s="821"/>
    </row>
    <row r="383" spans="2:14">
      <c r="B383" s="825"/>
      <c r="C383" s="821"/>
      <c r="D383" s="821"/>
      <c r="E383" s="821"/>
      <c r="F383" s="821"/>
      <c r="G383" s="821"/>
      <c r="H383" s="821"/>
      <c r="I383" s="821"/>
      <c r="J383" s="821"/>
      <c r="K383" s="821"/>
      <c r="L383" s="821"/>
      <c r="M383" s="821"/>
      <c r="N383" s="821"/>
    </row>
    <row r="384" spans="2:14">
      <c r="B384" s="825"/>
      <c r="C384" s="821"/>
      <c r="D384" s="821"/>
      <c r="E384" s="821"/>
      <c r="F384" s="821"/>
      <c r="G384" s="821"/>
      <c r="H384" s="821"/>
      <c r="I384" s="821"/>
      <c r="J384" s="821"/>
      <c r="K384" s="821"/>
      <c r="L384" s="821"/>
      <c r="M384" s="821"/>
      <c r="N384" s="821"/>
    </row>
    <row r="385" spans="2:14">
      <c r="B385" s="825"/>
      <c r="C385" s="821"/>
      <c r="D385" s="821"/>
      <c r="E385" s="821"/>
      <c r="F385" s="821"/>
      <c r="G385" s="821"/>
      <c r="H385" s="821"/>
      <c r="I385" s="821"/>
      <c r="J385" s="821"/>
      <c r="K385" s="821"/>
      <c r="L385" s="821"/>
      <c r="M385" s="821"/>
      <c r="N385" s="821"/>
    </row>
    <row r="386" spans="2:14">
      <c r="B386" s="825"/>
      <c r="C386" s="821"/>
      <c r="D386" s="821"/>
      <c r="E386" s="821"/>
      <c r="F386" s="821"/>
      <c r="G386" s="821"/>
      <c r="H386" s="821"/>
      <c r="I386" s="821"/>
      <c r="J386" s="821"/>
      <c r="K386" s="821"/>
      <c r="L386" s="821"/>
      <c r="M386" s="821"/>
      <c r="N386" s="821"/>
    </row>
    <row r="387" spans="2:14">
      <c r="B387" s="825"/>
      <c r="C387" s="821"/>
      <c r="D387" s="821"/>
      <c r="E387" s="821"/>
      <c r="F387" s="821"/>
      <c r="G387" s="821"/>
      <c r="H387" s="821"/>
      <c r="I387" s="821"/>
      <c r="J387" s="821"/>
      <c r="K387" s="821"/>
      <c r="L387" s="821"/>
      <c r="M387" s="821"/>
      <c r="N387" s="821"/>
    </row>
    <row r="388" spans="2:14">
      <c r="B388" s="825"/>
      <c r="C388" s="821"/>
      <c r="D388" s="821"/>
      <c r="E388" s="821"/>
      <c r="F388" s="821"/>
      <c r="G388" s="821"/>
      <c r="H388" s="821"/>
      <c r="I388" s="821"/>
      <c r="J388" s="821"/>
      <c r="K388" s="821"/>
      <c r="L388" s="821"/>
      <c r="M388" s="821"/>
      <c r="N388" s="821"/>
    </row>
    <row r="389" spans="2:14">
      <c r="B389" s="825"/>
      <c r="C389" s="821"/>
      <c r="D389" s="821"/>
      <c r="E389" s="821"/>
      <c r="F389" s="821"/>
      <c r="G389" s="821"/>
      <c r="H389" s="821"/>
      <c r="I389" s="821"/>
      <c r="J389" s="821"/>
      <c r="K389" s="821"/>
      <c r="L389" s="821"/>
      <c r="M389" s="821"/>
      <c r="N389" s="821"/>
    </row>
    <row r="390" spans="2:14">
      <c r="B390" s="825"/>
      <c r="C390" s="821"/>
      <c r="D390" s="821"/>
      <c r="E390" s="821"/>
      <c r="F390" s="821"/>
      <c r="G390" s="821"/>
      <c r="H390" s="821"/>
      <c r="I390" s="821"/>
      <c r="J390" s="821"/>
      <c r="K390" s="821"/>
      <c r="L390" s="821"/>
      <c r="M390" s="821"/>
      <c r="N390" s="821"/>
    </row>
    <row r="391" spans="2:14">
      <c r="B391" s="825"/>
      <c r="C391" s="821"/>
      <c r="D391" s="821"/>
      <c r="E391" s="821"/>
      <c r="F391" s="821"/>
      <c r="G391" s="821"/>
      <c r="H391" s="821"/>
      <c r="I391" s="821"/>
      <c r="J391" s="821"/>
      <c r="K391" s="821"/>
      <c r="L391" s="821"/>
      <c r="M391" s="821"/>
      <c r="N391" s="821"/>
    </row>
    <row r="392" spans="2:14">
      <c r="B392" s="825"/>
      <c r="C392" s="821"/>
      <c r="D392" s="821"/>
      <c r="E392" s="821"/>
      <c r="F392" s="821"/>
      <c r="G392" s="821"/>
      <c r="H392" s="821"/>
      <c r="I392" s="821"/>
      <c r="J392" s="821"/>
      <c r="K392" s="821"/>
      <c r="L392" s="821"/>
      <c r="M392" s="821"/>
      <c r="N392" s="821"/>
    </row>
    <row r="393" spans="2:14">
      <c r="B393" s="825"/>
      <c r="C393" s="821"/>
      <c r="D393" s="821"/>
      <c r="E393" s="821"/>
      <c r="F393" s="821"/>
      <c r="G393" s="821"/>
      <c r="H393" s="821"/>
      <c r="I393" s="821"/>
      <c r="J393" s="821"/>
      <c r="K393" s="821"/>
      <c r="L393" s="821"/>
      <c r="M393" s="821"/>
      <c r="N393" s="821"/>
    </row>
    <row r="394" spans="2:14">
      <c r="B394" s="825"/>
      <c r="C394" s="821"/>
      <c r="D394" s="821"/>
      <c r="E394" s="821"/>
      <c r="F394" s="821"/>
      <c r="G394" s="821"/>
      <c r="H394" s="821"/>
      <c r="I394" s="821"/>
      <c r="J394" s="821"/>
      <c r="K394" s="821"/>
      <c r="L394" s="821"/>
      <c r="M394" s="821"/>
      <c r="N394" s="821"/>
    </row>
    <row r="395" spans="2:14">
      <c r="B395" s="825"/>
      <c r="C395" s="821"/>
      <c r="D395" s="821"/>
      <c r="E395" s="821"/>
      <c r="F395" s="821"/>
      <c r="G395" s="821"/>
      <c r="H395" s="821"/>
      <c r="I395" s="821"/>
      <c r="J395" s="821"/>
      <c r="K395" s="821"/>
      <c r="L395" s="821"/>
      <c r="M395" s="821"/>
      <c r="N395" s="821"/>
    </row>
    <row r="396" spans="2:14">
      <c r="B396" s="825"/>
      <c r="C396" s="821"/>
      <c r="D396" s="821"/>
      <c r="E396" s="821"/>
      <c r="F396" s="821"/>
      <c r="G396" s="821"/>
      <c r="H396" s="821"/>
      <c r="I396" s="821"/>
      <c r="J396" s="821"/>
      <c r="K396" s="821"/>
      <c r="L396" s="821"/>
      <c r="M396" s="821"/>
      <c r="N396" s="821"/>
    </row>
    <row r="397" spans="2:14">
      <c r="B397" s="825"/>
      <c r="C397" s="821"/>
      <c r="D397" s="821"/>
      <c r="E397" s="821"/>
      <c r="F397" s="821"/>
      <c r="G397" s="821"/>
      <c r="H397" s="821"/>
      <c r="I397" s="821"/>
      <c r="J397" s="821"/>
      <c r="K397" s="821"/>
      <c r="L397" s="821"/>
      <c r="M397" s="821"/>
      <c r="N397" s="821"/>
    </row>
    <row r="398" spans="2:14">
      <c r="B398" s="825"/>
      <c r="C398" s="821"/>
      <c r="D398" s="821"/>
      <c r="E398" s="821"/>
      <c r="F398" s="821"/>
      <c r="G398" s="821"/>
      <c r="H398" s="821"/>
      <c r="I398" s="821"/>
      <c r="J398" s="821"/>
      <c r="K398" s="821"/>
      <c r="L398" s="821"/>
      <c r="M398" s="821"/>
      <c r="N398" s="821"/>
    </row>
    <row r="399" spans="2:14">
      <c r="B399" s="825"/>
      <c r="C399" s="821"/>
      <c r="D399" s="821"/>
      <c r="E399" s="821"/>
      <c r="F399" s="821"/>
      <c r="G399" s="821"/>
      <c r="H399" s="821"/>
      <c r="I399" s="821"/>
      <c r="J399" s="821"/>
      <c r="K399" s="821"/>
      <c r="L399" s="821"/>
      <c r="M399" s="821"/>
      <c r="N399" s="821"/>
    </row>
    <row r="400" spans="2:14">
      <c r="B400" s="825"/>
      <c r="C400" s="821"/>
      <c r="D400" s="821"/>
      <c r="E400" s="821"/>
      <c r="F400" s="821"/>
      <c r="G400" s="821"/>
      <c r="H400" s="821"/>
      <c r="I400" s="821"/>
      <c r="J400" s="821"/>
      <c r="K400" s="821"/>
      <c r="L400" s="821"/>
      <c r="M400" s="821"/>
      <c r="N400" s="821"/>
    </row>
    <row r="401" spans="2:14">
      <c r="B401" s="825"/>
      <c r="C401" s="821"/>
      <c r="D401" s="821"/>
      <c r="E401" s="821"/>
      <c r="F401" s="821"/>
      <c r="G401" s="821"/>
      <c r="H401" s="821"/>
      <c r="I401" s="821"/>
      <c r="J401" s="821"/>
      <c r="K401" s="821"/>
      <c r="L401" s="821"/>
      <c r="M401" s="821"/>
      <c r="N401" s="821"/>
    </row>
    <row r="402" spans="2:14">
      <c r="B402" s="825"/>
      <c r="C402" s="821"/>
      <c r="D402" s="821"/>
      <c r="E402" s="821"/>
      <c r="F402" s="821"/>
      <c r="G402" s="821"/>
      <c r="H402" s="821"/>
      <c r="I402" s="821"/>
      <c r="J402" s="821"/>
      <c r="K402" s="821"/>
      <c r="L402" s="821"/>
      <c r="M402" s="821"/>
      <c r="N402" s="821"/>
    </row>
    <row r="403" spans="2:14">
      <c r="B403" s="825"/>
      <c r="C403" s="821"/>
      <c r="D403" s="821"/>
      <c r="E403" s="821"/>
      <c r="F403" s="821"/>
      <c r="G403" s="821"/>
      <c r="H403" s="821"/>
      <c r="I403" s="821"/>
      <c r="J403" s="821"/>
      <c r="K403" s="821"/>
      <c r="L403" s="821"/>
      <c r="M403" s="821"/>
      <c r="N403" s="821"/>
    </row>
    <row r="404" spans="2:14">
      <c r="B404" s="825"/>
      <c r="C404" s="821"/>
      <c r="D404" s="821"/>
      <c r="E404" s="821"/>
      <c r="F404" s="821"/>
      <c r="G404" s="821"/>
      <c r="H404" s="821"/>
      <c r="I404" s="821"/>
      <c r="J404" s="821"/>
      <c r="K404" s="821"/>
      <c r="L404" s="821"/>
      <c r="M404" s="821"/>
      <c r="N404" s="821"/>
    </row>
    <row r="405" spans="2:14">
      <c r="B405" s="825"/>
      <c r="C405" s="821"/>
      <c r="D405" s="821"/>
      <c r="E405" s="821"/>
      <c r="F405" s="821"/>
      <c r="G405" s="821"/>
      <c r="H405" s="821"/>
      <c r="I405" s="821"/>
      <c r="J405" s="821"/>
      <c r="K405" s="821"/>
      <c r="L405" s="821"/>
      <c r="M405" s="821"/>
      <c r="N405" s="821"/>
    </row>
    <row r="406" spans="2:14">
      <c r="B406" s="825"/>
      <c r="C406" s="821"/>
      <c r="D406" s="821"/>
      <c r="E406" s="821"/>
      <c r="F406" s="821"/>
      <c r="G406" s="821"/>
      <c r="H406" s="821"/>
      <c r="I406" s="821"/>
      <c r="J406" s="821"/>
      <c r="K406" s="821"/>
      <c r="L406" s="821"/>
      <c r="M406" s="821"/>
      <c r="N406" s="821"/>
    </row>
    <row r="407" spans="2:14">
      <c r="B407" s="825"/>
      <c r="C407" s="821"/>
      <c r="D407" s="821"/>
      <c r="E407" s="821"/>
      <c r="F407" s="821"/>
      <c r="G407" s="821"/>
      <c r="H407" s="821"/>
      <c r="I407" s="821"/>
      <c r="J407" s="821"/>
      <c r="K407" s="821"/>
      <c r="L407" s="821"/>
      <c r="M407" s="821"/>
      <c r="N407" s="821"/>
    </row>
    <row r="408" spans="2:14">
      <c r="B408" s="825"/>
      <c r="C408" s="821"/>
      <c r="D408" s="821"/>
      <c r="E408" s="821"/>
      <c r="F408" s="821"/>
      <c r="G408" s="821"/>
      <c r="H408" s="821"/>
      <c r="I408" s="821"/>
      <c r="J408" s="821"/>
      <c r="K408" s="821"/>
      <c r="L408" s="821"/>
      <c r="M408" s="821"/>
      <c r="N408" s="821"/>
    </row>
    <row r="409" spans="2:14">
      <c r="B409" s="825"/>
      <c r="C409" s="821"/>
      <c r="D409" s="821"/>
      <c r="E409" s="821"/>
      <c r="F409" s="821"/>
      <c r="G409" s="821"/>
      <c r="H409" s="821"/>
      <c r="I409" s="821"/>
      <c r="J409" s="821"/>
      <c r="K409" s="821"/>
      <c r="L409" s="821"/>
      <c r="M409" s="821"/>
      <c r="N409" s="821"/>
    </row>
    <row r="410" spans="2:14">
      <c r="B410" s="825"/>
      <c r="C410" s="821"/>
      <c r="D410" s="821"/>
      <c r="E410" s="821"/>
      <c r="F410" s="821"/>
      <c r="G410" s="821"/>
      <c r="H410" s="821"/>
      <c r="I410" s="821"/>
      <c r="J410" s="821"/>
      <c r="K410" s="821"/>
      <c r="L410" s="821"/>
      <c r="M410" s="821"/>
      <c r="N410" s="821"/>
    </row>
    <row r="411" spans="2:14">
      <c r="B411" s="825"/>
      <c r="C411" s="821"/>
      <c r="D411" s="821"/>
      <c r="E411" s="821"/>
      <c r="F411" s="821"/>
      <c r="G411" s="821"/>
      <c r="H411" s="821"/>
      <c r="I411" s="821"/>
      <c r="J411" s="821"/>
      <c r="K411" s="821"/>
      <c r="L411" s="821"/>
      <c r="M411" s="821"/>
      <c r="N411" s="821"/>
    </row>
    <row r="412" spans="2:14">
      <c r="B412" s="825"/>
      <c r="C412" s="821"/>
      <c r="D412" s="821"/>
      <c r="E412" s="821"/>
      <c r="F412" s="821"/>
      <c r="G412" s="821"/>
      <c r="H412" s="821"/>
      <c r="I412" s="821"/>
      <c r="J412" s="821"/>
      <c r="K412" s="821"/>
      <c r="L412" s="821"/>
      <c r="M412" s="821"/>
      <c r="N412" s="821"/>
    </row>
    <row r="413" spans="2:14">
      <c r="B413" s="825"/>
      <c r="C413" s="821"/>
      <c r="D413" s="821"/>
      <c r="E413" s="821"/>
      <c r="F413" s="821"/>
      <c r="G413" s="821"/>
      <c r="H413" s="821"/>
      <c r="I413" s="821"/>
      <c r="J413" s="821"/>
      <c r="K413" s="821"/>
      <c r="L413" s="821"/>
      <c r="M413" s="821"/>
      <c r="N413" s="821"/>
    </row>
    <row r="414" spans="2:14">
      <c r="B414" s="825"/>
      <c r="C414" s="821"/>
      <c r="D414" s="821"/>
      <c r="E414" s="821"/>
      <c r="F414" s="821"/>
      <c r="G414" s="821"/>
      <c r="H414" s="821"/>
      <c r="I414" s="821"/>
      <c r="J414" s="821"/>
      <c r="K414" s="821"/>
      <c r="L414" s="821"/>
      <c r="M414" s="821"/>
      <c r="N414" s="821"/>
    </row>
    <row r="415" spans="2:14">
      <c r="B415" s="825"/>
      <c r="C415" s="821"/>
      <c r="D415" s="821"/>
      <c r="E415" s="821"/>
      <c r="F415" s="821"/>
      <c r="G415" s="821"/>
      <c r="H415" s="821"/>
      <c r="I415" s="821"/>
      <c r="J415" s="821"/>
      <c r="K415" s="821"/>
      <c r="L415" s="821"/>
      <c r="M415" s="821"/>
      <c r="N415" s="821"/>
    </row>
    <row r="416" spans="2:14">
      <c r="B416" s="825"/>
      <c r="C416" s="821"/>
      <c r="D416" s="821"/>
      <c r="E416" s="821"/>
      <c r="F416" s="821"/>
      <c r="G416" s="821"/>
      <c r="H416" s="821"/>
      <c r="I416" s="821"/>
      <c r="J416" s="821"/>
      <c r="K416" s="821"/>
      <c r="L416" s="821"/>
      <c r="M416" s="821"/>
      <c r="N416" s="821"/>
    </row>
    <row r="417" spans="2:14">
      <c r="B417" s="825"/>
      <c r="C417" s="821"/>
      <c r="D417" s="821"/>
      <c r="E417" s="821"/>
      <c r="F417" s="821"/>
      <c r="G417" s="821"/>
      <c r="H417" s="821"/>
      <c r="I417" s="821"/>
      <c r="J417" s="821"/>
      <c r="K417" s="821"/>
      <c r="L417" s="821"/>
      <c r="M417" s="821"/>
      <c r="N417" s="821"/>
    </row>
    <row r="418" spans="2:14">
      <c r="B418" s="825"/>
      <c r="C418" s="821"/>
      <c r="D418" s="821"/>
      <c r="E418" s="821"/>
      <c r="F418" s="821"/>
      <c r="G418" s="821"/>
      <c r="H418" s="821"/>
      <c r="I418" s="821"/>
      <c r="J418" s="821"/>
      <c r="K418" s="821"/>
      <c r="L418" s="821"/>
      <c r="M418" s="821"/>
      <c r="N418" s="821"/>
    </row>
    <row r="419" spans="2:14">
      <c r="B419" s="825"/>
      <c r="C419" s="821"/>
      <c r="D419" s="821"/>
      <c r="E419" s="821"/>
      <c r="F419" s="821"/>
      <c r="G419" s="821"/>
      <c r="H419" s="821"/>
      <c r="I419" s="821"/>
      <c r="J419" s="821"/>
      <c r="K419" s="821"/>
      <c r="L419" s="821"/>
      <c r="M419" s="821"/>
      <c r="N419" s="821"/>
    </row>
    <row r="420" spans="2:14">
      <c r="B420" s="825"/>
      <c r="C420" s="821"/>
      <c r="D420" s="821"/>
      <c r="E420" s="821"/>
      <c r="F420" s="821"/>
      <c r="G420" s="821"/>
      <c r="H420" s="821"/>
      <c r="I420" s="821"/>
      <c r="J420" s="821"/>
      <c r="K420" s="821"/>
      <c r="L420" s="821"/>
      <c r="M420" s="821"/>
      <c r="N420" s="821"/>
    </row>
    <row r="421" spans="2:14">
      <c r="B421" s="825"/>
      <c r="C421" s="821"/>
      <c r="D421" s="821"/>
      <c r="E421" s="821"/>
      <c r="F421" s="821"/>
      <c r="G421" s="821"/>
      <c r="H421" s="821"/>
      <c r="I421" s="821"/>
      <c r="J421" s="821"/>
      <c r="K421" s="821"/>
      <c r="L421" s="821"/>
      <c r="M421" s="821"/>
      <c r="N421" s="821"/>
    </row>
    <row r="422" spans="2:14">
      <c r="B422" s="825"/>
      <c r="C422" s="821"/>
      <c r="D422" s="821"/>
      <c r="E422" s="821"/>
      <c r="F422" s="821"/>
      <c r="G422" s="821"/>
      <c r="H422" s="821"/>
      <c r="I422" s="821"/>
      <c r="J422" s="821"/>
      <c r="K422" s="821"/>
      <c r="L422" s="821"/>
      <c r="M422" s="821"/>
      <c r="N422" s="821"/>
    </row>
    <row r="423" spans="2:14">
      <c r="B423" s="825"/>
      <c r="C423" s="821"/>
      <c r="D423" s="821"/>
      <c r="E423" s="821"/>
      <c r="F423" s="821"/>
      <c r="G423" s="821"/>
      <c r="H423" s="821"/>
      <c r="I423" s="821"/>
      <c r="J423" s="821"/>
      <c r="K423" s="821"/>
      <c r="L423" s="821"/>
      <c r="M423" s="821"/>
      <c r="N423" s="821"/>
    </row>
    <row r="424" spans="2:14">
      <c r="B424" s="825"/>
      <c r="C424" s="821"/>
      <c r="D424" s="821"/>
      <c r="E424" s="821"/>
      <c r="F424" s="821"/>
      <c r="G424" s="821"/>
      <c r="H424" s="821"/>
      <c r="I424" s="821"/>
      <c r="J424" s="821"/>
      <c r="K424" s="821"/>
      <c r="L424" s="821"/>
      <c r="M424" s="821"/>
      <c r="N424" s="821"/>
    </row>
    <row r="425" spans="2:14">
      <c r="B425" s="825"/>
      <c r="C425" s="821"/>
      <c r="D425" s="821"/>
      <c r="E425" s="821"/>
      <c r="F425" s="821"/>
      <c r="G425" s="821"/>
      <c r="H425" s="821"/>
      <c r="I425" s="821"/>
      <c r="J425" s="821"/>
      <c r="K425" s="821"/>
      <c r="L425" s="821"/>
      <c r="M425" s="821"/>
      <c r="N425" s="821"/>
    </row>
    <row r="426" spans="2:14">
      <c r="B426" s="825"/>
      <c r="C426" s="821"/>
      <c r="D426" s="821"/>
      <c r="E426" s="821"/>
      <c r="F426" s="821"/>
      <c r="G426" s="821"/>
      <c r="H426" s="821"/>
      <c r="I426" s="821"/>
      <c r="J426" s="821"/>
      <c r="K426" s="821"/>
      <c r="L426" s="821"/>
      <c r="M426" s="821"/>
      <c r="N426" s="821"/>
    </row>
    <row r="427" spans="2:14">
      <c r="B427" s="825"/>
      <c r="C427" s="821"/>
      <c r="D427" s="821"/>
      <c r="E427" s="821"/>
      <c r="F427" s="821"/>
      <c r="G427" s="821"/>
      <c r="H427" s="821"/>
      <c r="I427" s="821"/>
      <c r="J427" s="821"/>
      <c r="K427" s="821"/>
      <c r="L427" s="821"/>
      <c r="M427" s="821"/>
      <c r="N427" s="821"/>
    </row>
    <row r="428" spans="2:14">
      <c r="B428" s="825"/>
      <c r="C428" s="821"/>
      <c r="D428" s="821"/>
      <c r="E428" s="821"/>
      <c r="F428" s="821"/>
      <c r="G428" s="821"/>
      <c r="H428" s="821"/>
      <c r="I428" s="821"/>
      <c r="J428" s="821"/>
      <c r="K428" s="821"/>
      <c r="L428" s="821"/>
      <c r="M428" s="821"/>
      <c r="N428" s="821"/>
    </row>
    <row r="429" spans="2:14">
      <c r="B429" s="825"/>
      <c r="C429" s="821"/>
      <c r="D429" s="821"/>
      <c r="E429" s="821"/>
      <c r="F429" s="821"/>
      <c r="G429" s="821"/>
      <c r="H429" s="821"/>
      <c r="I429" s="821"/>
      <c r="J429" s="821"/>
      <c r="K429" s="821"/>
      <c r="L429" s="821"/>
      <c r="M429" s="821"/>
      <c r="N429" s="821"/>
    </row>
    <row r="430" spans="2:14">
      <c r="B430" s="825"/>
      <c r="C430" s="821"/>
      <c r="D430" s="821"/>
      <c r="E430" s="821"/>
      <c r="F430" s="821"/>
      <c r="G430" s="821"/>
      <c r="H430" s="821"/>
      <c r="I430" s="821"/>
      <c r="J430" s="821"/>
      <c r="K430" s="821"/>
      <c r="L430" s="821"/>
      <c r="M430" s="821"/>
      <c r="N430" s="821"/>
    </row>
    <row r="431" spans="2:14">
      <c r="B431" s="825"/>
      <c r="C431" s="821"/>
      <c r="D431" s="821"/>
      <c r="E431" s="821"/>
      <c r="F431" s="821"/>
      <c r="G431" s="821"/>
      <c r="H431" s="821"/>
      <c r="I431" s="821"/>
      <c r="J431" s="821"/>
      <c r="K431" s="821"/>
      <c r="L431" s="821"/>
      <c r="M431" s="821"/>
      <c r="N431" s="821"/>
    </row>
    <row r="432" spans="2:14">
      <c r="B432" s="825"/>
      <c r="C432" s="821"/>
      <c r="D432" s="821"/>
      <c r="E432" s="821"/>
      <c r="F432" s="821"/>
      <c r="G432" s="821"/>
      <c r="H432" s="821"/>
      <c r="I432" s="821"/>
      <c r="J432" s="821"/>
      <c r="K432" s="821"/>
      <c r="L432" s="821"/>
      <c r="M432" s="821"/>
      <c r="N432" s="821"/>
    </row>
    <row r="433" spans="2:14">
      <c r="B433" s="825"/>
      <c r="C433" s="821"/>
      <c r="D433" s="821"/>
      <c r="E433" s="821"/>
      <c r="F433" s="821"/>
      <c r="G433" s="821"/>
      <c r="H433" s="821"/>
      <c r="I433" s="821"/>
      <c r="J433" s="821"/>
      <c r="K433" s="821"/>
      <c r="L433" s="821"/>
      <c r="M433" s="821"/>
      <c r="N433" s="821"/>
    </row>
    <row r="434" spans="2:14">
      <c r="B434" s="825"/>
      <c r="C434" s="821"/>
      <c r="D434" s="821"/>
      <c r="E434" s="821"/>
      <c r="F434" s="821"/>
      <c r="G434" s="821"/>
      <c r="H434" s="821"/>
      <c r="I434" s="821"/>
      <c r="J434" s="821"/>
      <c r="K434" s="821"/>
      <c r="L434" s="821"/>
      <c r="M434" s="821"/>
      <c r="N434" s="821"/>
    </row>
    <row r="435" spans="2:14">
      <c r="B435" s="825"/>
      <c r="C435" s="821"/>
      <c r="D435" s="821"/>
      <c r="E435" s="821"/>
      <c r="F435" s="821"/>
      <c r="G435" s="821"/>
      <c r="H435" s="821"/>
      <c r="I435" s="821"/>
      <c r="J435" s="821"/>
      <c r="K435" s="821"/>
      <c r="L435" s="821"/>
      <c r="M435" s="821"/>
      <c r="N435" s="821"/>
    </row>
    <row r="436" spans="2:14">
      <c r="B436" s="825"/>
      <c r="C436" s="821"/>
      <c r="D436" s="821"/>
      <c r="E436" s="821"/>
      <c r="F436" s="821"/>
      <c r="G436" s="821"/>
      <c r="H436" s="821"/>
      <c r="I436" s="821"/>
      <c r="J436" s="821"/>
      <c r="K436" s="821"/>
      <c r="L436" s="821"/>
      <c r="M436" s="821"/>
      <c r="N436" s="821"/>
    </row>
    <row r="437" spans="2:14">
      <c r="B437" s="825"/>
      <c r="C437" s="821"/>
      <c r="D437" s="821"/>
      <c r="E437" s="821"/>
      <c r="F437" s="821"/>
      <c r="G437" s="821"/>
      <c r="H437" s="821"/>
      <c r="I437" s="821"/>
      <c r="J437" s="821"/>
      <c r="K437" s="821"/>
      <c r="L437" s="821"/>
      <c r="M437" s="821"/>
      <c r="N437" s="821"/>
    </row>
    <row r="438" spans="2:14">
      <c r="B438" s="825"/>
      <c r="C438" s="821"/>
      <c r="D438" s="821"/>
      <c r="E438" s="821"/>
      <c r="F438" s="821"/>
      <c r="G438" s="821"/>
      <c r="H438" s="821"/>
      <c r="I438" s="821"/>
      <c r="J438" s="821"/>
      <c r="K438" s="821"/>
      <c r="L438" s="821"/>
      <c r="M438" s="821"/>
      <c r="N438" s="821"/>
    </row>
    <row r="439" spans="2:14">
      <c r="B439" s="825"/>
      <c r="C439" s="821"/>
      <c r="D439" s="821"/>
      <c r="E439" s="821"/>
      <c r="F439" s="821"/>
      <c r="G439" s="821"/>
      <c r="H439" s="821"/>
      <c r="I439" s="821"/>
      <c r="J439" s="821"/>
      <c r="K439" s="821"/>
      <c r="L439" s="821"/>
      <c r="M439" s="821"/>
      <c r="N439" s="821"/>
    </row>
    <row r="440" spans="2:14">
      <c r="B440" s="825"/>
      <c r="C440" s="821"/>
      <c r="D440" s="821"/>
      <c r="E440" s="821"/>
      <c r="F440" s="821"/>
      <c r="G440" s="821"/>
      <c r="H440" s="821"/>
      <c r="I440" s="821"/>
      <c r="J440" s="821"/>
      <c r="K440" s="821"/>
      <c r="L440" s="821"/>
      <c r="M440" s="821"/>
      <c r="N440" s="821"/>
    </row>
    <row r="441" spans="2:14">
      <c r="B441" s="825"/>
      <c r="C441" s="821"/>
      <c r="D441" s="821"/>
      <c r="E441" s="821"/>
      <c r="F441" s="821"/>
      <c r="G441" s="821"/>
      <c r="H441" s="821"/>
      <c r="I441" s="821"/>
      <c r="J441" s="821"/>
      <c r="K441" s="821"/>
      <c r="L441" s="821"/>
      <c r="M441" s="821"/>
      <c r="N441" s="821"/>
    </row>
    <row r="442" spans="2:14">
      <c r="B442" s="825"/>
      <c r="C442" s="821"/>
      <c r="D442" s="821"/>
      <c r="E442" s="821"/>
      <c r="F442" s="821"/>
      <c r="G442" s="821"/>
      <c r="H442" s="821"/>
      <c r="I442" s="821"/>
      <c r="J442" s="821"/>
      <c r="K442" s="821"/>
      <c r="L442" s="821"/>
      <c r="M442" s="821"/>
      <c r="N442" s="821"/>
    </row>
    <row r="443" spans="2:14">
      <c r="B443" s="825"/>
      <c r="C443" s="821"/>
      <c r="D443" s="821"/>
      <c r="E443" s="821"/>
      <c r="F443" s="821"/>
      <c r="G443" s="821"/>
      <c r="H443" s="821"/>
      <c r="I443" s="821"/>
      <c r="J443" s="821"/>
      <c r="K443" s="821"/>
      <c r="L443" s="821"/>
      <c r="M443" s="821"/>
      <c r="N443" s="821"/>
    </row>
    <row r="444" spans="2:14">
      <c r="B444" s="825"/>
      <c r="C444" s="821"/>
      <c r="D444" s="821"/>
      <c r="E444" s="821"/>
      <c r="F444" s="821"/>
      <c r="G444" s="821"/>
      <c r="H444" s="821"/>
      <c r="I444" s="821"/>
      <c r="J444" s="821"/>
      <c r="K444" s="821"/>
      <c r="L444" s="821"/>
      <c r="M444" s="821"/>
      <c r="N444" s="821"/>
    </row>
    <row r="445" spans="2:14">
      <c r="B445" s="825"/>
      <c r="C445" s="821"/>
      <c r="D445" s="821"/>
      <c r="E445" s="821"/>
      <c r="F445" s="821"/>
      <c r="G445" s="821"/>
      <c r="H445" s="821"/>
      <c r="I445" s="821"/>
      <c r="J445" s="821"/>
      <c r="K445" s="821"/>
      <c r="L445" s="821"/>
      <c r="M445" s="821"/>
      <c r="N445" s="821"/>
    </row>
    <row r="446" spans="2:14">
      <c r="B446" s="825"/>
      <c r="C446" s="821"/>
      <c r="D446" s="821"/>
      <c r="E446" s="821"/>
      <c r="F446" s="821"/>
      <c r="G446" s="821"/>
      <c r="H446" s="821"/>
      <c r="I446" s="821"/>
      <c r="J446" s="821"/>
      <c r="K446" s="821"/>
      <c r="L446" s="821"/>
      <c r="M446" s="821"/>
      <c r="N446" s="821"/>
    </row>
    <row r="447" spans="2:14">
      <c r="B447" s="825"/>
      <c r="C447" s="821"/>
      <c r="D447" s="821"/>
      <c r="E447" s="821"/>
      <c r="F447" s="821"/>
      <c r="G447" s="821"/>
      <c r="H447" s="821"/>
      <c r="I447" s="821"/>
      <c r="J447" s="821"/>
      <c r="K447" s="821"/>
      <c r="L447" s="821"/>
      <c r="M447" s="821"/>
      <c r="N447" s="821"/>
    </row>
    <row r="448" spans="2:14">
      <c r="B448" s="825"/>
      <c r="C448" s="821"/>
      <c r="D448" s="821"/>
      <c r="E448" s="821"/>
      <c r="F448" s="821"/>
      <c r="G448" s="821"/>
      <c r="H448" s="821"/>
      <c r="I448" s="821"/>
      <c r="J448" s="821"/>
      <c r="K448" s="821"/>
      <c r="L448" s="821"/>
      <c r="M448" s="821"/>
      <c r="N448" s="821"/>
    </row>
    <row r="449" spans="2:14">
      <c r="B449" s="825"/>
      <c r="C449" s="821"/>
      <c r="D449" s="821"/>
      <c r="E449" s="821"/>
      <c r="F449" s="821"/>
      <c r="G449" s="821"/>
      <c r="H449" s="821"/>
      <c r="I449" s="821"/>
      <c r="J449" s="821"/>
      <c r="K449" s="821"/>
      <c r="L449" s="821"/>
      <c r="M449" s="821"/>
      <c r="N449" s="821"/>
    </row>
    <row r="450" spans="2:14">
      <c r="B450" s="825"/>
      <c r="C450" s="821"/>
      <c r="D450" s="821"/>
      <c r="E450" s="821"/>
      <c r="F450" s="821"/>
      <c r="G450" s="821"/>
      <c r="H450" s="821"/>
      <c r="I450" s="821"/>
      <c r="J450" s="821"/>
      <c r="K450" s="821"/>
      <c r="L450" s="821"/>
      <c r="M450" s="821"/>
      <c r="N450" s="821"/>
    </row>
    <row r="451" spans="2:14">
      <c r="B451" s="825"/>
      <c r="C451" s="821"/>
      <c r="D451" s="821"/>
      <c r="E451" s="821"/>
      <c r="F451" s="821"/>
      <c r="G451" s="821"/>
      <c r="H451" s="821"/>
      <c r="I451" s="821"/>
      <c r="J451" s="821"/>
      <c r="K451" s="821"/>
      <c r="L451" s="821"/>
      <c r="M451" s="821"/>
      <c r="N451" s="821"/>
    </row>
    <row r="452" spans="2:14">
      <c r="B452" s="825"/>
      <c r="C452" s="821"/>
      <c r="D452" s="821"/>
      <c r="E452" s="821"/>
      <c r="F452" s="821"/>
      <c r="G452" s="821"/>
      <c r="H452" s="821"/>
      <c r="I452" s="821"/>
      <c r="J452" s="821"/>
      <c r="K452" s="821"/>
      <c r="L452" s="821"/>
      <c r="M452" s="821"/>
      <c r="N452" s="821"/>
    </row>
    <row r="453" spans="2:14">
      <c r="B453" s="825"/>
      <c r="C453" s="821"/>
      <c r="D453" s="821"/>
      <c r="E453" s="821"/>
      <c r="F453" s="821"/>
      <c r="G453" s="821"/>
      <c r="H453" s="821"/>
      <c r="I453" s="821"/>
      <c r="J453" s="821"/>
      <c r="K453" s="821"/>
      <c r="L453" s="821"/>
      <c r="M453" s="821"/>
      <c r="N453" s="821"/>
    </row>
    <row r="454" spans="2:14">
      <c r="B454" s="825"/>
      <c r="C454" s="821"/>
      <c r="D454" s="821"/>
      <c r="E454" s="821"/>
      <c r="F454" s="821"/>
      <c r="G454" s="821"/>
      <c r="H454" s="821"/>
      <c r="I454" s="821"/>
      <c r="J454" s="821"/>
      <c r="K454" s="821"/>
      <c r="L454" s="821"/>
      <c r="M454" s="821"/>
      <c r="N454" s="821"/>
    </row>
    <row r="455" spans="2:14">
      <c r="B455" s="825"/>
      <c r="C455" s="821"/>
      <c r="D455" s="821"/>
      <c r="E455" s="821"/>
      <c r="F455" s="821"/>
      <c r="G455" s="821"/>
      <c r="H455" s="821"/>
      <c r="I455" s="821"/>
      <c r="J455" s="821"/>
      <c r="K455" s="821"/>
      <c r="L455" s="821"/>
      <c r="M455" s="821"/>
      <c r="N455" s="821"/>
    </row>
    <row r="456" spans="2:14">
      <c r="B456" s="825"/>
      <c r="C456" s="821"/>
      <c r="D456" s="821"/>
      <c r="E456" s="821"/>
      <c r="F456" s="821"/>
      <c r="G456" s="821"/>
      <c r="H456" s="821"/>
      <c r="I456" s="821"/>
      <c r="J456" s="821"/>
      <c r="K456" s="821"/>
      <c r="L456" s="821"/>
      <c r="M456" s="821"/>
      <c r="N456" s="821"/>
    </row>
    <row r="457" spans="2:14">
      <c r="B457" s="825"/>
      <c r="C457" s="821"/>
      <c r="D457" s="821"/>
      <c r="E457" s="821"/>
      <c r="F457" s="821"/>
      <c r="G457" s="821"/>
      <c r="H457" s="821"/>
      <c r="I457" s="821"/>
      <c r="J457" s="821"/>
      <c r="K457" s="821"/>
      <c r="L457" s="821"/>
      <c r="M457" s="821"/>
      <c r="N457" s="821"/>
    </row>
    <row r="458" spans="2:14">
      <c r="B458" s="825"/>
      <c r="C458" s="821"/>
      <c r="D458" s="821"/>
      <c r="E458" s="821"/>
      <c r="F458" s="821"/>
      <c r="G458" s="821"/>
      <c r="H458" s="821"/>
      <c r="I458" s="821"/>
      <c r="J458" s="821"/>
      <c r="K458" s="821"/>
      <c r="L458" s="821"/>
      <c r="M458" s="821"/>
      <c r="N458" s="821"/>
    </row>
    <row r="459" spans="2:14">
      <c r="B459" s="825"/>
      <c r="C459" s="821"/>
      <c r="D459" s="821"/>
      <c r="E459" s="821"/>
      <c r="F459" s="821"/>
      <c r="G459" s="821"/>
      <c r="H459" s="821"/>
      <c r="I459" s="821"/>
      <c r="J459" s="821"/>
      <c r="K459" s="821"/>
      <c r="L459" s="821"/>
      <c r="M459" s="821"/>
      <c r="N459" s="821"/>
    </row>
    <row r="460" spans="2:14">
      <c r="B460" s="825"/>
      <c r="C460" s="821"/>
      <c r="D460" s="821"/>
      <c r="E460" s="821"/>
      <c r="F460" s="821"/>
      <c r="G460" s="821"/>
      <c r="H460" s="821"/>
      <c r="I460" s="821"/>
      <c r="J460" s="821"/>
      <c r="K460" s="821"/>
      <c r="L460" s="821"/>
      <c r="M460" s="821"/>
      <c r="N460" s="821"/>
    </row>
    <row r="461" spans="2:14">
      <c r="B461" s="825"/>
      <c r="C461" s="821"/>
      <c r="D461" s="821"/>
      <c r="E461" s="821"/>
      <c r="F461" s="821"/>
      <c r="G461" s="821"/>
      <c r="H461" s="821"/>
      <c r="I461" s="821"/>
      <c r="J461" s="821"/>
      <c r="K461" s="821"/>
      <c r="L461" s="821"/>
      <c r="M461" s="821"/>
      <c r="N461" s="821"/>
    </row>
    <row r="462" spans="2:14">
      <c r="B462" s="825"/>
      <c r="C462" s="821"/>
      <c r="D462" s="821"/>
      <c r="E462" s="821"/>
      <c r="F462" s="821"/>
      <c r="G462" s="821"/>
      <c r="H462" s="821"/>
      <c r="I462" s="821"/>
      <c r="J462" s="821"/>
      <c r="K462" s="821"/>
      <c r="L462" s="821"/>
      <c r="M462" s="821"/>
      <c r="N462" s="821"/>
    </row>
    <row r="463" spans="2:14">
      <c r="B463" s="825"/>
      <c r="C463" s="821"/>
      <c r="D463" s="821"/>
      <c r="E463" s="821"/>
      <c r="F463" s="821"/>
      <c r="G463" s="821"/>
      <c r="H463" s="821"/>
      <c r="I463" s="821"/>
      <c r="J463" s="821"/>
      <c r="K463" s="821"/>
      <c r="L463" s="821"/>
      <c r="M463" s="821"/>
      <c r="N463" s="821"/>
    </row>
    <row r="464" spans="2:14">
      <c r="B464" s="825"/>
      <c r="C464" s="821"/>
      <c r="D464" s="821"/>
      <c r="E464" s="821"/>
      <c r="F464" s="821"/>
      <c r="G464" s="821"/>
      <c r="H464" s="821"/>
      <c r="I464" s="821"/>
      <c r="J464" s="821"/>
      <c r="K464" s="821"/>
      <c r="L464" s="821"/>
      <c r="M464" s="821"/>
      <c r="N464" s="821"/>
    </row>
    <row r="465" spans="2:14">
      <c r="B465" s="825"/>
      <c r="C465" s="821"/>
      <c r="D465" s="821"/>
      <c r="E465" s="821"/>
      <c r="F465" s="821"/>
      <c r="G465" s="821"/>
      <c r="H465" s="821"/>
      <c r="I465" s="821"/>
      <c r="J465" s="821"/>
      <c r="K465" s="821"/>
      <c r="L465" s="821"/>
      <c r="M465" s="821"/>
      <c r="N465" s="821"/>
    </row>
    <row r="466" spans="2:14">
      <c r="B466" s="825"/>
      <c r="C466" s="821"/>
      <c r="D466" s="821"/>
      <c r="E466" s="821"/>
      <c r="F466" s="821"/>
      <c r="G466" s="821"/>
      <c r="H466" s="821"/>
      <c r="I466" s="821"/>
      <c r="J466" s="821"/>
      <c r="K466" s="821"/>
      <c r="L466" s="821"/>
      <c r="M466" s="821"/>
      <c r="N466" s="821"/>
    </row>
    <row r="467" spans="2:14">
      <c r="B467" s="825"/>
      <c r="C467" s="821"/>
      <c r="D467" s="821"/>
      <c r="E467" s="821"/>
      <c r="F467" s="821"/>
      <c r="G467" s="821"/>
      <c r="H467" s="821"/>
      <c r="I467" s="821"/>
      <c r="J467" s="821"/>
      <c r="K467" s="821"/>
      <c r="L467" s="821"/>
      <c r="M467" s="821"/>
      <c r="N467" s="821"/>
    </row>
    <row r="468" spans="2:14">
      <c r="B468" s="825"/>
      <c r="C468" s="821"/>
      <c r="D468" s="821"/>
      <c r="E468" s="821"/>
      <c r="F468" s="821"/>
      <c r="G468" s="821"/>
      <c r="H468" s="821"/>
      <c r="I468" s="821"/>
      <c r="J468" s="821"/>
      <c r="K468" s="821"/>
      <c r="L468" s="821"/>
      <c r="M468" s="821"/>
      <c r="N468" s="821"/>
    </row>
    <row r="469" spans="2:14">
      <c r="B469" s="825"/>
      <c r="C469" s="821"/>
      <c r="D469" s="821"/>
      <c r="E469" s="821"/>
      <c r="F469" s="821"/>
      <c r="G469" s="821"/>
      <c r="H469" s="821"/>
      <c r="I469" s="821"/>
      <c r="J469" s="821"/>
      <c r="K469" s="821"/>
      <c r="L469" s="821"/>
      <c r="M469" s="821"/>
      <c r="N469" s="821"/>
    </row>
    <row r="470" spans="2:14">
      <c r="B470" s="825"/>
      <c r="C470" s="821"/>
      <c r="D470" s="821"/>
      <c r="E470" s="821"/>
      <c r="F470" s="821"/>
      <c r="G470" s="821"/>
      <c r="H470" s="821"/>
      <c r="I470" s="821"/>
      <c r="J470" s="821"/>
      <c r="K470" s="821"/>
      <c r="L470" s="821"/>
      <c r="M470" s="821"/>
      <c r="N470" s="821"/>
    </row>
    <row r="471" spans="2:14">
      <c r="B471" s="825"/>
      <c r="C471" s="821"/>
      <c r="D471" s="821"/>
      <c r="E471" s="821"/>
      <c r="F471" s="821"/>
      <c r="G471" s="821"/>
      <c r="H471" s="821"/>
      <c r="I471" s="821"/>
      <c r="J471" s="821"/>
      <c r="K471" s="821"/>
      <c r="L471" s="821"/>
      <c r="M471" s="821"/>
      <c r="N471" s="821"/>
    </row>
  </sheetData>
  <mergeCells count="6">
    <mergeCell ref="X5:AF5"/>
    <mergeCell ref="F5:N5"/>
    <mergeCell ref="O5:W5"/>
    <mergeCell ref="A1:N1"/>
    <mergeCell ref="A2:N2"/>
    <mergeCell ref="A3:N3"/>
  </mergeCells>
  <printOptions horizontalCentered="1"/>
  <pageMargins left="0.25" right="0.25" top="0.5" bottom="0.5" header="0.3" footer="0.3"/>
  <pageSetup scale="57" fitToWidth="3" orientation="landscape" cellComments="asDisplayed" r:id="rId1"/>
  <headerFooter alignWithMargins="0"/>
  <colBreaks count="1" manualBreakCount="1">
    <brk id="14" max="60" man="1"/>
  </colBreaks>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dimension ref="A1:O94"/>
  <sheetViews>
    <sheetView zoomScale="115" zoomScaleNormal="115" zoomScaleSheetLayoutView="63" workbookViewId="0"/>
  </sheetViews>
  <sheetFormatPr defaultColWidth="14" defaultRowHeight="13"/>
  <cols>
    <col min="1" max="1" width="5.69140625" style="126" bestFit="1" customWidth="1"/>
    <col min="2" max="2" width="20.84375" style="749" customWidth="1"/>
    <col min="3" max="3" width="14.3046875" style="749" customWidth="1"/>
    <col min="4" max="4" width="16.3046875" style="749" customWidth="1"/>
    <col min="5" max="5" width="10.3046875" style="749" customWidth="1"/>
    <col min="6" max="6" width="10.84375" style="749" customWidth="1"/>
    <col min="7" max="7" width="10" style="749" customWidth="1"/>
    <col min="8" max="8" width="12.4609375" style="749" bestFit="1" customWidth="1"/>
    <col min="9" max="9" width="12.4609375" style="749" customWidth="1"/>
    <col min="10" max="10" width="13.69140625" style="749" bestFit="1" customWidth="1"/>
    <col min="11" max="11" width="12.53515625" style="749" bestFit="1" customWidth="1"/>
    <col min="12" max="12" width="13.23046875" style="749" customWidth="1"/>
    <col min="13" max="13" width="12.69140625" style="749" customWidth="1"/>
    <col min="14" max="14" width="14" style="749"/>
    <col min="15" max="15" width="10" style="749" bestFit="1" customWidth="1"/>
    <col min="16" max="16384" width="14" style="749"/>
  </cols>
  <sheetData>
    <row r="1" spans="1:15">
      <c r="G1" s="782" t="s">
        <v>285</v>
      </c>
      <c r="M1" s="367" t="s">
        <v>943</v>
      </c>
    </row>
    <row r="2" spans="1:15" ht="15" customHeight="1">
      <c r="G2" s="919" t="s">
        <v>754</v>
      </c>
    </row>
    <row r="3" spans="1:15">
      <c r="D3" s="40"/>
      <c r="E3" s="40"/>
      <c r="F3" s="40"/>
      <c r="G3" s="917" t="str">
        <f>+'Attachment H'!D5</f>
        <v>GridLiance High Plains LLC</v>
      </c>
      <c r="H3" s="40"/>
      <c r="J3" s="40"/>
      <c r="K3" s="40"/>
      <c r="L3" s="40"/>
      <c r="M3" s="40"/>
      <c r="N3" s="40"/>
    </row>
    <row r="4" spans="1:15">
      <c r="B4" s="29"/>
    </row>
    <row r="6" spans="1:15" s="140" customFormat="1" ht="69.75" customHeight="1">
      <c r="A6" s="456" t="s">
        <v>240</v>
      </c>
      <c r="B6" s="138" t="s">
        <v>253</v>
      </c>
      <c r="C6" s="139" t="s">
        <v>459</v>
      </c>
      <c r="D6" s="139" t="s">
        <v>395</v>
      </c>
      <c r="E6" s="139" t="s">
        <v>396</v>
      </c>
      <c r="F6" s="139" t="s">
        <v>460</v>
      </c>
      <c r="G6" s="138" t="s">
        <v>376</v>
      </c>
      <c r="H6" s="138" t="s">
        <v>261</v>
      </c>
      <c r="I6" s="138" t="s">
        <v>262</v>
      </c>
      <c r="J6" s="139" t="s">
        <v>380</v>
      </c>
      <c r="K6" s="139" t="s">
        <v>461</v>
      </c>
      <c r="L6" s="615" t="s">
        <v>591</v>
      </c>
      <c r="M6" s="138" t="s">
        <v>462</v>
      </c>
      <c r="O6" s="490"/>
    </row>
    <row r="7" spans="1:15" s="140" customFormat="1">
      <c r="A7" s="456"/>
      <c r="B7" s="138"/>
      <c r="C7" s="131" t="s">
        <v>293</v>
      </c>
      <c r="D7" s="412" t="s">
        <v>294</v>
      </c>
      <c r="E7" s="412" t="s">
        <v>295</v>
      </c>
      <c r="F7" s="413" t="s">
        <v>296</v>
      </c>
      <c r="G7" s="413" t="s">
        <v>298</v>
      </c>
      <c r="H7" s="413" t="s">
        <v>297</v>
      </c>
      <c r="I7" s="414" t="s">
        <v>299</v>
      </c>
      <c r="J7" s="414" t="s">
        <v>300</v>
      </c>
      <c r="K7" s="414" t="s">
        <v>301</v>
      </c>
      <c r="L7" s="919" t="s">
        <v>394</v>
      </c>
      <c r="M7" s="919" t="s">
        <v>398</v>
      </c>
      <c r="O7" s="490"/>
    </row>
    <row r="8" spans="1:15" ht="25.5" customHeight="1">
      <c r="A8" s="416"/>
      <c r="B8" s="608" t="s">
        <v>596</v>
      </c>
      <c r="C8" s="131">
        <v>1</v>
      </c>
      <c r="D8" s="131">
        <v>2</v>
      </c>
      <c r="E8" s="131">
        <v>3</v>
      </c>
      <c r="F8" s="131">
        <v>4</v>
      </c>
      <c r="G8" s="131">
        <v>5</v>
      </c>
      <c r="H8" s="132">
        <v>6</v>
      </c>
      <c r="I8" s="131">
        <v>7</v>
      </c>
      <c r="J8" s="132">
        <v>9</v>
      </c>
      <c r="K8" s="132">
        <v>11</v>
      </c>
      <c r="L8" s="132">
        <v>12</v>
      </c>
      <c r="M8" s="131">
        <v>16</v>
      </c>
      <c r="O8" s="491"/>
    </row>
    <row r="9" spans="1:15" s="17" customFormat="1" ht="24.75" customHeight="1">
      <c r="A9" s="416"/>
      <c r="B9" s="134" t="s">
        <v>755</v>
      </c>
      <c r="C9" s="919" t="s">
        <v>756</v>
      </c>
      <c r="D9" s="919" t="s">
        <v>757</v>
      </c>
      <c r="E9" s="919" t="s">
        <v>758</v>
      </c>
      <c r="F9" s="919" t="s">
        <v>759</v>
      </c>
      <c r="G9" s="657" t="s">
        <v>760</v>
      </c>
      <c r="H9" s="657" t="str">
        <f>+G9</f>
        <v>(Note E)</v>
      </c>
      <c r="I9" s="657" t="str">
        <f>+H9</f>
        <v>(Note E)</v>
      </c>
      <c r="J9" s="657" t="s">
        <v>761</v>
      </c>
      <c r="K9" s="657" t="s">
        <v>762</v>
      </c>
      <c r="L9" s="657" t="s">
        <v>763</v>
      </c>
      <c r="M9" s="919" t="s">
        <v>764</v>
      </c>
      <c r="O9" s="492"/>
    </row>
    <row r="10" spans="1:15" s="17" customFormat="1">
      <c r="A10" s="416"/>
      <c r="B10" s="134"/>
      <c r="O10" s="492"/>
    </row>
    <row r="11" spans="1:15">
      <c r="A11" s="416"/>
      <c r="B11" s="141"/>
      <c r="C11" s="131"/>
      <c r="D11" s="131"/>
      <c r="E11" s="131"/>
      <c r="F11" s="131"/>
      <c r="G11" s="131"/>
      <c r="H11" s="132"/>
      <c r="I11" s="131"/>
      <c r="J11" s="132"/>
      <c r="K11" s="132"/>
      <c r="L11" s="132"/>
      <c r="M11" s="131"/>
      <c r="O11" s="491"/>
    </row>
    <row r="12" spans="1:15">
      <c r="A12" s="416" t="s">
        <v>382</v>
      </c>
      <c r="B12" s="130" t="s">
        <v>105</v>
      </c>
      <c r="C12" s="626">
        <v>112941.17791621637</v>
      </c>
      <c r="D12" s="415">
        <v>0</v>
      </c>
      <c r="E12" s="415">
        <v>0</v>
      </c>
      <c r="F12" s="625">
        <v>122818.98360254298</v>
      </c>
      <c r="G12" s="415">
        <v>0</v>
      </c>
      <c r="H12" s="415">
        <v>0</v>
      </c>
      <c r="I12" s="415">
        <v>0</v>
      </c>
      <c r="J12" s="415">
        <v>0</v>
      </c>
      <c r="K12" s="415">
        <v>0</v>
      </c>
      <c r="L12" s="415">
        <v>0</v>
      </c>
      <c r="M12" s="625">
        <v>187929.85</v>
      </c>
      <c r="O12" s="493"/>
    </row>
    <row r="13" spans="1:15">
      <c r="A13" s="416" t="s">
        <v>251</v>
      </c>
      <c r="B13" s="130" t="s">
        <v>104</v>
      </c>
      <c r="C13" s="626">
        <v>110710.30507216221</v>
      </c>
      <c r="D13" s="415">
        <v>0</v>
      </c>
      <c r="E13" s="415">
        <v>0</v>
      </c>
      <c r="F13" s="625">
        <v>115881.33759228172</v>
      </c>
      <c r="G13" s="415">
        <v>0</v>
      </c>
      <c r="H13" s="415">
        <v>0</v>
      </c>
      <c r="I13" s="415">
        <v>0</v>
      </c>
      <c r="J13" s="415">
        <v>0</v>
      </c>
      <c r="K13" s="415">
        <v>0</v>
      </c>
      <c r="L13" s="415">
        <v>0</v>
      </c>
      <c r="M13" s="625">
        <v>187929.85</v>
      </c>
      <c r="O13" s="493"/>
    </row>
    <row r="14" spans="1:15">
      <c r="A14" s="416" t="s">
        <v>383</v>
      </c>
      <c r="B14" s="130" t="s">
        <v>103</v>
      </c>
      <c r="C14" s="626">
        <v>113833.26423680091</v>
      </c>
      <c r="D14" s="415">
        <v>0</v>
      </c>
      <c r="E14" s="415">
        <v>0</v>
      </c>
      <c r="F14" s="625">
        <v>128879.11221086905</v>
      </c>
      <c r="G14" s="415">
        <v>0</v>
      </c>
      <c r="H14" s="415">
        <v>0</v>
      </c>
      <c r="I14" s="415">
        <v>0</v>
      </c>
      <c r="J14" s="415">
        <v>0</v>
      </c>
      <c r="K14" s="415">
        <v>0</v>
      </c>
      <c r="L14" s="415">
        <v>0</v>
      </c>
      <c r="M14" s="625">
        <v>188819.98</v>
      </c>
      <c r="O14" s="493"/>
    </row>
    <row r="15" spans="1:15">
      <c r="A15" s="416" t="s">
        <v>381</v>
      </c>
      <c r="B15" s="130" t="s">
        <v>95</v>
      </c>
      <c r="C15" s="626">
        <v>113498.6884416494</v>
      </c>
      <c r="D15" s="415">
        <v>0</v>
      </c>
      <c r="E15" s="415">
        <v>0</v>
      </c>
      <c r="F15" s="625">
        <v>122009.61171446909</v>
      </c>
      <c r="G15" s="415">
        <v>0</v>
      </c>
      <c r="H15" s="415">
        <v>0</v>
      </c>
      <c r="I15" s="415">
        <v>0</v>
      </c>
      <c r="J15" s="415">
        <v>0</v>
      </c>
      <c r="K15" s="415">
        <v>0</v>
      </c>
      <c r="L15" s="415">
        <v>0</v>
      </c>
      <c r="M15" s="625">
        <v>189757.68000000002</v>
      </c>
      <c r="O15" s="493"/>
    </row>
    <row r="16" spans="1:15">
      <c r="A16" s="416" t="s">
        <v>217</v>
      </c>
      <c r="B16" s="130" t="s">
        <v>92</v>
      </c>
      <c r="C16" s="626">
        <v>112288.68193221308</v>
      </c>
      <c r="D16" s="415">
        <v>0</v>
      </c>
      <c r="E16" s="415">
        <v>0</v>
      </c>
      <c r="F16" s="625">
        <v>119756.16678600435</v>
      </c>
      <c r="G16" s="415">
        <v>0</v>
      </c>
      <c r="H16" s="415">
        <v>0</v>
      </c>
      <c r="I16" s="415">
        <v>0</v>
      </c>
      <c r="J16" s="415">
        <v>0</v>
      </c>
      <c r="K16" s="415">
        <v>0</v>
      </c>
      <c r="L16" s="415">
        <v>0</v>
      </c>
      <c r="M16" s="625">
        <v>189828.12</v>
      </c>
      <c r="O16" s="493"/>
    </row>
    <row r="17" spans="1:15">
      <c r="A17" s="416" t="s">
        <v>218</v>
      </c>
      <c r="B17" s="130" t="s">
        <v>145</v>
      </c>
      <c r="C17" s="626">
        <v>113491.71756559321</v>
      </c>
      <c r="D17" s="415">
        <v>0</v>
      </c>
      <c r="E17" s="415">
        <v>0</v>
      </c>
      <c r="F17" s="625">
        <v>127076.04029514574</v>
      </c>
      <c r="G17" s="415">
        <v>0</v>
      </c>
      <c r="H17" s="415">
        <v>0</v>
      </c>
      <c r="I17" s="415">
        <v>0</v>
      </c>
      <c r="J17" s="415">
        <v>0</v>
      </c>
      <c r="K17" s="415">
        <v>0</v>
      </c>
      <c r="L17" s="415">
        <v>0</v>
      </c>
      <c r="M17" s="625">
        <v>189850.96000000002</v>
      </c>
      <c r="O17" s="493"/>
    </row>
    <row r="18" spans="1:15">
      <c r="A18" s="416" t="s">
        <v>221</v>
      </c>
      <c r="B18" s="130" t="s">
        <v>102</v>
      </c>
      <c r="C18" s="626">
        <v>114655.2932204231</v>
      </c>
      <c r="D18" s="415">
        <v>0</v>
      </c>
      <c r="E18" s="415">
        <v>0</v>
      </c>
      <c r="F18" s="625">
        <v>125230.43255413184</v>
      </c>
      <c r="G18" s="415">
        <v>0</v>
      </c>
      <c r="H18" s="415">
        <v>0</v>
      </c>
      <c r="I18" s="415">
        <v>0</v>
      </c>
      <c r="J18" s="415">
        <v>0</v>
      </c>
      <c r="K18" s="415">
        <v>0</v>
      </c>
      <c r="L18" s="415">
        <v>0</v>
      </c>
      <c r="M18" s="625">
        <v>189850.96000000002</v>
      </c>
      <c r="O18" s="493"/>
    </row>
    <row r="19" spans="1:15">
      <c r="A19" s="416" t="s">
        <v>223</v>
      </c>
      <c r="B19" s="130" t="s">
        <v>101</v>
      </c>
      <c r="C19" s="626">
        <v>112171.24058335867</v>
      </c>
      <c r="D19" s="415">
        <v>0</v>
      </c>
      <c r="E19" s="415">
        <v>0</v>
      </c>
      <c r="F19" s="625">
        <v>117793.16084354107</v>
      </c>
      <c r="G19" s="415">
        <v>0</v>
      </c>
      <c r="H19" s="415">
        <v>0</v>
      </c>
      <c r="I19" s="415">
        <v>0</v>
      </c>
      <c r="J19" s="415">
        <v>0</v>
      </c>
      <c r="K19" s="415">
        <v>0</v>
      </c>
      <c r="L19" s="415">
        <v>0</v>
      </c>
      <c r="M19" s="625">
        <v>189850.96000000002</v>
      </c>
      <c r="O19" s="493"/>
    </row>
    <row r="20" spans="1:15">
      <c r="A20" s="416" t="s">
        <v>226</v>
      </c>
      <c r="B20" s="130" t="s">
        <v>100</v>
      </c>
      <c r="C20" s="626">
        <v>113432.39776176476</v>
      </c>
      <c r="D20" s="415">
        <v>0</v>
      </c>
      <c r="E20" s="415">
        <v>0</v>
      </c>
      <c r="F20" s="625">
        <v>126638.04536020194</v>
      </c>
      <c r="G20" s="415">
        <v>0</v>
      </c>
      <c r="H20" s="415">
        <v>0</v>
      </c>
      <c r="I20" s="415">
        <v>0</v>
      </c>
      <c r="J20" s="415">
        <v>0</v>
      </c>
      <c r="K20" s="415">
        <v>0</v>
      </c>
      <c r="L20" s="415">
        <v>0</v>
      </c>
      <c r="M20" s="625">
        <v>189850.96000000002</v>
      </c>
      <c r="O20" s="493"/>
    </row>
    <row r="21" spans="1:15">
      <c r="A21" s="416" t="s">
        <v>229</v>
      </c>
      <c r="B21" s="130" t="s">
        <v>106</v>
      </c>
      <c r="C21" s="626">
        <v>113395.92110562586</v>
      </c>
      <c r="D21" s="415">
        <v>0</v>
      </c>
      <c r="E21" s="415">
        <v>0</v>
      </c>
      <c r="F21" s="625">
        <v>121712.01914264864</v>
      </c>
      <c r="G21" s="415">
        <v>0</v>
      </c>
      <c r="H21" s="415">
        <v>0</v>
      </c>
      <c r="I21" s="415">
        <v>0</v>
      </c>
      <c r="J21" s="415">
        <v>0</v>
      </c>
      <c r="K21" s="415">
        <v>0</v>
      </c>
      <c r="L21" s="415">
        <v>0</v>
      </c>
      <c r="M21" s="625">
        <v>189850.96000000002</v>
      </c>
      <c r="O21" s="493"/>
    </row>
    <row r="22" spans="1:15">
      <c r="A22" s="416" t="s">
        <v>230</v>
      </c>
      <c r="B22" s="130" t="s">
        <v>99</v>
      </c>
      <c r="C22" s="626">
        <v>112196.65139138013</v>
      </c>
      <c r="D22" s="415">
        <v>0</v>
      </c>
      <c r="E22" s="415">
        <v>0</v>
      </c>
      <c r="F22" s="625">
        <v>123302.97024113963</v>
      </c>
      <c r="G22" s="415">
        <v>0</v>
      </c>
      <c r="H22" s="415">
        <v>0</v>
      </c>
      <c r="I22" s="415">
        <v>0</v>
      </c>
      <c r="J22" s="415">
        <v>0</v>
      </c>
      <c r="K22" s="415">
        <v>0</v>
      </c>
      <c r="L22" s="415">
        <v>0</v>
      </c>
      <c r="M22" s="625">
        <v>189850.96000000002</v>
      </c>
      <c r="O22" s="493"/>
    </row>
    <row r="23" spans="1:15">
      <c r="A23" s="416" t="s">
        <v>232</v>
      </c>
      <c r="B23" s="130" t="s">
        <v>98</v>
      </c>
      <c r="C23" s="626">
        <v>114463.43699593372</v>
      </c>
      <c r="D23" s="415">
        <v>0</v>
      </c>
      <c r="E23" s="415">
        <v>0</v>
      </c>
      <c r="F23" s="625">
        <v>134105.06313888874</v>
      </c>
      <c r="G23" s="415">
        <v>0</v>
      </c>
      <c r="H23" s="415">
        <v>0</v>
      </c>
      <c r="I23" s="415">
        <v>0</v>
      </c>
      <c r="J23" s="415">
        <v>0</v>
      </c>
      <c r="K23" s="415">
        <v>0</v>
      </c>
      <c r="L23" s="415">
        <v>0</v>
      </c>
      <c r="M23" s="625">
        <v>192263.60000000003</v>
      </c>
      <c r="O23" s="493"/>
    </row>
    <row r="24" spans="1:15">
      <c r="A24" s="416" t="s">
        <v>234</v>
      </c>
      <c r="B24" s="133" t="s">
        <v>21</v>
      </c>
      <c r="C24" s="627">
        <f t="shared" ref="C24:M24" si="0">SUM(C12:C23)</f>
        <v>1357078.7762231214</v>
      </c>
      <c r="D24" s="137">
        <f t="shared" si="0"/>
        <v>0</v>
      </c>
      <c r="E24" s="137">
        <f t="shared" si="0"/>
        <v>0</v>
      </c>
      <c r="F24" s="137">
        <f t="shared" si="0"/>
        <v>1485202.9434818646</v>
      </c>
      <c r="G24" s="137">
        <f t="shared" si="0"/>
        <v>0</v>
      </c>
      <c r="H24" s="137">
        <f t="shared" si="0"/>
        <v>0</v>
      </c>
      <c r="I24" s="137">
        <f t="shared" si="0"/>
        <v>0</v>
      </c>
      <c r="J24" s="137">
        <f t="shared" si="0"/>
        <v>0</v>
      </c>
      <c r="K24" s="137">
        <f t="shared" si="0"/>
        <v>0</v>
      </c>
      <c r="L24" s="137">
        <f t="shared" si="0"/>
        <v>0</v>
      </c>
      <c r="M24" s="137">
        <f t="shared" si="0"/>
        <v>2275634.84</v>
      </c>
      <c r="O24" s="494"/>
    </row>
    <row r="25" spans="1:15">
      <c r="A25" s="416"/>
      <c r="B25" s="130"/>
      <c r="C25" s="130"/>
      <c r="D25" s="130"/>
      <c r="E25" s="130"/>
      <c r="F25" s="130"/>
      <c r="G25" s="130"/>
      <c r="H25" s="130"/>
      <c r="I25" s="130"/>
      <c r="J25" s="130"/>
      <c r="O25" s="495"/>
    </row>
    <row r="26" spans="1:15">
      <c r="A26" s="416"/>
      <c r="B26" s="130"/>
      <c r="C26" s="130"/>
      <c r="D26" s="130"/>
      <c r="E26" s="130"/>
      <c r="F26" s="130"/>
      <c r="G26" s="130"/>
      <c r="H26" s="130"/>
      <c r="I26" s="130"/>
      <c r="J26" s="130"/>
      <c r="N26" s="1056"/>
      <c r="O26" s="495"/>
    </row>
    <row r="27" spans="1:15" ht="39">
      <c r="A27" s="416"/>
      <c r="C27" s="138" t="s">
        <v>463</v>
      </c>
      <c r="D27" s="140" t="s">
        <v>397</v>
      </c>
      <c r="E27" s="138" t="s">
        <v>464</v>
      </c>
      <c r="F27" s="140" t="s">
        <v>377</v>
      </c>
      <c r="G27" s="139" t="s">
        <v>465</v>
      </c>
      <c r="H27" s="138" t="s">
        <v>378</v>
      </c>
      <c r="I27" s="138" t="s">
        <v>466</v>
      </c>
      <c r="J27" s="138" t="s">
        <v>379</v>
      </c>
      <c r="K27" s="138" t="s">
        <v>264</v>
      </c>
      <c r="L27" s="138" t="s">
        <v>998</v>
      </c>
      <c r="M27" s="138" t="s">
        <v>470</v>
      </c>
      <c r="N27" s="1056"/>
      <c r="O27" s="496"/>
    </row>
    <row r="28" spans="1:15">
      <c r="A28" s="416"/>
      <c r="C28" s="131" t="s">
        <v>293</v>
      </c>
      <c r="D28" s="412" t="s">
        <v>294</v>
      </c>
      <c r="E28" s="412" t="s">
        <v>295</v>
      </c>
      <c r="F28" s="413" t="s">
        <v>296</v>
      </c>
      <c r="G28" s="413" t="s">
        <v>298</v>
      </c>
      <c r="H28" s="413" t="s">
        <v>297</v>
      </c>
      <c r="I28" s="413" t="s">
        <v>299</v>
      </c>
      <c r="J28" s="414" t="s">
        <v>300</v>
      </c>
      <c r="K28" s="414" t="s">
        <v>301</v>
      </c>
      <c r="L28" s="919" t="s">
        <v>394</v>
      </c>
      <c r="M28" s="919" t="s">
        <v>398</v>
      </c>
      <c r="N28" s="130"/>
      <c r="O28" s="496"/>
    </row>
    <row r="29" spans="1:15" ht="26">
      <c r="A29" s="416"/>
      <c r="B29" s="143" t="s">
        <v>507</v>
      </c>
      <c r="C29" s="131">
        <v>17</v>
      </c>
      <c r="D29" s="416">
        <v>19</v>
      </c>
      <c r="E29" s="132">
        <v>23</v>
      </c>
      <c r="F29" s="132">
        <v>24</v>
      </c>
      <c r="G29" s="132">
        <v>26</v>
      </c>
      <c r="H29" s="132">
        <v>27</v>
      </c>
      <c r="I29" s="132">
        <v>28</v>
      </c>
      <c r="J29" s="132">
        <v>29</v>
      </c>
      <c r="K29" s="417">
        <v>37</v>
      </c>
      <c r="L29" s="132">
        <v>38</v>
      </c>
      <c r="M29" s="132">
        <v>39</v>
      </c>
      <c r="N29" s="130"/>
      <c r="O29" s="496"/>
    </row>
    <row r="30" spans="1:15" ht="26">
      <c r="A30" s="416"/>
      <c r="B30" s="134" t="s">
        <v>755</v>
      </c>
      <c r="C30" s="657" t="s">
        <v>768</v>
      </c>
      <c r="D30" s="919" t="s">
        <v>765</v>
      </c>
      <c r="E30" s="919" t="s">
        <v>891</v>
      </c>
      <c r="F30" s="919" t="str">
        <f>+E30</f>
        <v>263.i</v>
      </c>
      <c r="G30" s="919" t="str">
        <f>+F30</f>
        <v>263.i</v>
      </c>
      <c r="H30" s="919" t="str">
        <f>+G30</f>
        <v>263.i</v>
      </c>
      <c r="I30" s="919" t="str">
        <f>+H30</f>
        <v>263.i</v>
      </c>
      <c r="J30" s="919" t="str">
        <f>+I30</f>
        <v>263.i</v>
      </c>
      <c r="K30" s="919" t="s">
        <v>766</v>
      </c>
      <c r="L30" s="919" t="s">
        <v>370</v>
      </c>
      <c r="M30" s="919" t="s">
        <v>767</v>
      </c>
      <c r="N30" s="130"/>
      <c r="O30" s="496"/>
    </row>
    <row r="31" spans="1:15" s="17" customFormat="1">
      <c r="A31" s="416"/>
      <c r="B31" s="134"/>
      <c r="N31" s="919"/>
    </row>
    <row r="32" spans="1:15">
      <c r="A32" s="416"/>
      <c r="C32" s="131"/>
      <c r="E32" s="131"/>
      <c r="F32" s="131"/>
      <c r="G32" s="131"/>
      <c r="H32" s="131"/>
      <c r="I32" s="131"/>
      <c r="J32" s="131"/>
      <c r="K32" s="131"/>
      <c r="L32" s="131"/>
      <c r="M32" s="131"/>
      <c r="N32" s="130"/>
    </row>
    <row r="33" spans="1:15">
      <c r="A33" s="416" t="s">
        <v>237</v>
      </c>
      <c r="B33" s="130" t="s">
        <v>105</v>
      </c>
      <c r="C33" s="625">
        <v>61.192695274660764</v>
      </c>
      <c r="D33" s="415">
        <v>0</v>
      </c>
      <c r="E33" s="415">
        <v>0</v>
      </c>
      <c r="F33" s="415">
        <v>0</v>
      </c>
      <c r="G33" s="952">
        <v>125859.02281115793</v>
      </c>
      <c r="H33" s="415">
        <v>0</v>
      </c>
      <c r="I33" s="415">
        <v>0</v>
      </c>
      <c r="J33" s="415">
        <v>0</v>
      </c>
      <c r="K33" s="415">
        <v>0</v>
      </c>
      <c r="L33" s="625">
        <f>-'GLHP Excess Deferreds'!E7/12</f>
        <v>119.8482151106973</v>
      </c>
      <c r="M33" s="952">
        <f>'GLHP Taxes'!J69/12</f>
        <v>177.73949620756969</v>
      </c>
      <c r="N33" s="130"/>
    </row>
    <row r="34" spans="1:15">
      <c r="A34" s="416" t="s">
        <v>265</v>
      </c>
      <c r="B34" s="130" t="s">
        <v>104</v>
      </c>
      <c r="C34" s="625">
        <v>61.192695274659854</v>
      </c>
      <c r="D34" s="415">
        <v>0</v>
      </c>
      <c r="E34" s="415">
        <v>0</v>
      </c>
      <c r="F34" s="415">
        <v>0</v>
      </c>
      <c r="G34" s="952">
        <v>125859.02281115793</v>
      </c>
      <c r="H34" s="415">
        <v>0</v>
      </c>
      <c r="I34" s="415">
        <v>0</v>
      </c>
      <c r="J34" s="415">
        <v>0</v>
      </c>
      <c r="K34" s="415">
        <v>0</v>
      </c>
      <c r="L34" s="625">
        <f>L33</f>
        <v>119.8482151106973</v>
      </c>
      <c r="M34" s="952">
        <f>M$33</f>
        <v>177.73949620756969</v>
      </c>
      <c r="N34" s="130"/>
    </row>
    <row r="35" spans="1:15">
      <c r="A35" s="416" t="s">
        <v>266</v>
      </c>
      <c r="B35" s="130" t="s">
        <v>103</v>
      </c>
      <c r="C35" s="625">
        <v>61.192695274659854</v>
      </c>
      <c r="D35" s="415">
        <v>0</v>
      </c>
      <c r="E35" s="415">
        <v>0</v>
      </c>
      <c r="F35" s="415">
        <v>0</v>
      </c>
      <c r="G35" s="952">
        <v>125859.02281115793</v>
      </c>
      <c r="H35" s="415">
        <v>0</v>
      </c>
      <c r="I35" s="415">
        <v>0</v>
      </c>
      <c r="J35" s="415">
        <v>0</v>
      </c>
      <c r="K35" s="415">
        <v>0</v>
      </c>
      <c r="L35" s="625">
        <f t="shared" ref="L35:L44" si="1">L34</f>
        <v>119.8482151106973</v>
      </c>
      <c r="M35" s="952">
        <f t="shared" ref="M35:M44" si="2">M$33</f>
        <v>177.73949620756969</v>
      </c>
      <c r="N35" s="130"/>
    </row>
    <row r="36" spans="1:15">
      <c r="A36" s="416" t="s">
        <v>384</v>
      </c>
      <c r="B36" s="130" t="s">
        <v>95</v>
      </c>
      <c r="C36" s="625">
        <v>61.192695274659854</v>
      </c>
      <c r="D36" s="415">
        <v>0</v>
      </c>
      <c r="E36" s="415">
        <v>0</v>
      </c>
      <c r="F36" s="415">
        <v>0</v>
      </c>
      <c r="G36" s="952">
        <v>125859.02281115793</v>
      </c>
      <c r="H36" s="415">
        <v>0</v>
      </c>
      <c r="I36" s="415">
        <v>0</v>
      </c>
      <c r="J36" s="415">
        <v>0</v>
      </c>
      <c r="K36" s="415">
        <v>0</v>
      </c>
      <c r="L36" s="625">
        <f t="shared" si="1"/>
        <v>119.8482151106973</v>
      </c>
      <c r="M36" s="952">
        <f t="shared" si="2"/>
        <v>177.73949620756969</v>
      </c>
      <c r="N36" s="130"/>
    </row>
    <row r="37" spans="1:15">
      <c r="A37" s="416" t="s">
        <v>385</v>
      </c>
      <c r="B37" s="130" t="s">
        <v>92</v>
      </c>
      <c r="C37" s="625">
        <v>61.192695274659854</v>
      </c>
      <c r="D37" s="415">
        <v>0</v>
      </c>
      <c r="E37" s="415">
        <v>0</v>
      </c>
      <c r="F37" s="415">
        <v>0</v>
      </c>
      <c r="G37" s="952">
        <v>125859.02281115793</v>
      </c>
      <c r="H37" s="415">
        <v>0</v>
      </c>
      <c r="I37" s="415">
        <v>0</v>
      </c>
      <c r="J37" s="415">
        <v>0</v>
      </c>
      <c r="K37" s="415">
        <v>0</v>
      </c>
      <c r="L37" s="625">
        <f t="shared" si="1"/>
        <v>119.8482151106973</v>
      </c>
      <c r="M37" s="952">
        <f t="shared" si="2"/>
        <v>177.73949620756969</v>
      </c>
      <c r="N37" s="130"/>
    </row>
    <row r="38" spans="1:15">
      <c r="A38" s="416" t="s">
        <v>386</v>
      </c>
      <c r="B38" s="130" t="s">
        <v>145</v>
      </c>
      <c r="C38" s="625">
        <v>61.192695274660764</v>
      </c>
      <c r="D38" s="415">
        <v>0</v>
      </c>
      <c r="E38" s="415">
        <v>0</v>
      </c>
      <c r="F38" s="415">
        <v>0</v>
      </c>
      <c r="G38" s="952">
        <v>125859.02281115793</v>
      </c>
      <c r="H38" s="415">
        <v>0</v>
      </c>
      <c r="I38" s="415">
        <v>0</v>
      </c>
      <c r="J38" s="415">
        <v>0</v>
      </c>
      <c r="K38" s="415">
        <v>0</v>
      </c>
      <c r="L38" s="625">
        <f t="shared" si="1"/>
        <v>119.8482151106973</v>
      </c>
      <c r="M38" s="952">
        <f t="shared" si="2"/>
        <v>177.73949620756969</v>
      </c>
      <c r="N38" s="130"/>
    </row>
    <row r="39" spans="1:15">
      <c r="A39" s="416" t="s">
        <v>387</v>
      </c>
      <c r="B39" s="130" t="s">
        <v>102</v>
      </c>
      <c r="C39" s="625">
        <v>61.192695274659854</v>
      </c>
      <c r="D39" s="415">
        <v>0</v>
      </c>
      <c r="E39" s="415">
        <v>0</v>
      </c>
      <c r="F39" s="415">
        <v>0</v>
      </c>
      <c r="G39" s="952">
        <v>125859.02281115793</v>
      </c>
      <c r="H39" s="415">
        <v>0</v>
      </c>
      <c r="I39" s="415">
        <v>0</v>
      </c>
      <c r="J39" s="415">
        <v>0</v>
      </c>
      <c r="K39" s="415">
        <v>0</v>
      </c>
      <c r="L39" s="625">
        <f t="shared" si="1"/>
        <v>119.8482151106973</v>
      </c>
      <c r="M39" s="952">
        <f t="shared" si="2"/>
        <v>177.73949620756969</v>
      </c>
      <c r="N39" s="130"/>
    </row>
    <row r="40" spans="1:15">
      <c r="A40" s="416" t="s">
        <v>388</v>
      </c>
      <c r="B40" s="130" t="s">
        <v>101</v>
      </c>
      <c r="C40" s="625">
        <v>61.192695274659854</v>
      </c>
      <c r="D40" s="415">
        <v>0</v>
      </c>
      <c r="E40" s="415">
        <v>0</v>
      </c>
      <c r="F40" s="415">
        <v>0</v>
      </c>
      <c r="G40" s="952">
        <v>125859.02281115793</v>
      </c>
      <c r="H40" s="415">
        <v>0</v>
      </c>
      <c r="I40" s="415">
        <v>0</v>
      </c>
      <c r="J40" s="415">
        <v>0</v>
      </c>
      <c r="K40" s="415">
        <v>0</v>
      </c>
      <c r="L40" s="625">
        <f t="shared" si="1"/>
        <v>119.8482151106973</v>
      </c>
      <c r="M40" s="952">
        <f t="shared" si="2"/>
        <v>177.73949620756969</v>
      </c>
      <c r="N40" s="130"/>
    </row>
    <row r="41" spans="1:15">
      <c r="A41" s="416" t="s">
        <v>389</v>
      </c>
      <c r="B41" s="130" t="s">
        <v>100</v>
      </c>
      <c r="C41" s="625">
        <v>61.192695274659854</v>
      </c>
      <c r="D41" s="415">
        <v>0</v>
      </c>
      <c r="E41" s="415">
        <v>0</v>
      </c>
      <c r="F41" s="415">
        <v>0</v>
      </c>
      <c r="G41" s="952">
        <v>125859.02281115793</v>
      </c>
      <c r="H41" s="415">
        <v>0</v>
      </c>
      <c r="I41" s="415">
        <v>0</v>
      </c>
      <c r="J41" s="415">
        <v>0</v>
      </c>
      <c r="K41" s="415">
        <v>0</v>
      </c>
      <c r="L41" s="625">
        <f t="shared" si="1"/>
        <v>119.8482151106973</v>
      </c>
      <c r="M41" s="952">
        <f t="shared" si="2"/>
        <v>177.73949620756969</v>
      </c>
      <c r="N41" s="130"/>
    </row>
    <row r="42" spans="1:15">
      <c r="A42" s="416" t="s">
        <v>390</v>
      </c>
      <c r="B42" s="130" t="s">
        <v>106</v>
      </c>
      <c r="C42" s="625">
        <v>61.192695274658945</v>
      </c>
      <c r="D42" s="415">
        <v>0</v>
      </c>
      <c r="E42" s="415">
        <v>0</v>
      </c>
      <c r="F42" s="415">
        <v>0</v>
      </c>
      <c r="G42" s="952">
        <v>125859.02281115793</v>
      </c>
      <c r="H42" s="415">
        <v>0</v>
      </c>
      <c r="I42" s="415">
        <v>0</v>
      </c>
      <c r="J42" s="415">
        <v>0</v>
      </c>
      <c r="K42" s="415">
        <v>0</v>
      </c>
      <c r="L42" s="625">
        <f t="shared" si="1"/>
        <v>119.8482151106973</v>
      </c>
      <c r="M42" s="952">
        <f t="shared" si="2"/>
        <v>177.73949620756969</v>
      </c>
      <c r="N42" s="130"/>
    </row>
    <row r="43" spans="1:15">
      <c r="A43" s="416" t="s">
        <v>391</v>
      </c>
      <c r="B43" s="130" t="s">
        <v>99</v>
      </c>
      <c r="C43" s="625">
        <v>61.192695274658945</v>
      </c>
      <c r="D43" s="415">
        <v>0</v>
      </c>
      <c r="E43" s="415">
        <v>0</v>
      </c>
      <c r="F43" s="415">
        <v>0</v>
      </c>
      <c r="G43" s="952">
        <v>125859.02281115793</v>
      </c>
      <c r="H43" s="415">
        <v>0</v>
      </c>
      <c r="I43" s="415">
        <v>0</v>
      </c>
      <c r="J43" s="415">
        <v>0</v>
      </c>
      <c r="K43" s="415">
        <v>0</v>
      </c>
      <c r="L43" s="625">
        <f t="shared" si="1"/>
        <v>119.8482151106973</v>
      </c>
      <c r="M43" s="952">
        <f t="shared" si="2"/>
        <v>177.73949620756969</v>
      </c>
      <c r="N43" s="130"/>
    </row>
    <row r="44" spans="1:15">
      <c r="A44" s="416" t="s">
        <v>392</v>
      </c>
      <c r="B44" s="130" t="s">
        <v>98</v>
      </c>
      <c r="C44" s="625">
        <v>61.192695274659854</v>
      </c>
      <c r="D44" s="415">
        <v>0</v>
      </c>
      <c r="E44" s="415">
        <v>0</v>
      </c>
      <c r="F44" s="415">
        <v>0</v>
      </c>
      <c r="G44" s="952">
        <v>125859.02281115793</v>
      </c>
      <c r="H44" s="415">
        <v>0</v>
      </c>
      <c r="I44" s="415">
        <v>0</v>
      </c>
      <c r="J44" s="415">
        <v>0</v>
      </c>
      <c r="K44" s="415">
        <v>0</v>
      </c>
      <c r="L44" s="625">
        <f t="shared" si="1"/>
        <v>119.8482151106973</v>
      </c>
      <c r="M44" s="952">
        <f t="shared" si="2"/>
        <v>177.73949620756969</v>
      </c>
      <c r="N44" s="130"/>
    </row>
    <row r="45" spans="1:15">
      <c r="A45" s="416" t="s">
        <v>393</v>
      </c>
      <c r="B45" s="133" t="s">
        <v>21</v>
      </c>
      <c r="C45" s="137">
        <f t="shared" ref="C45:M45" si="3">SUM(C33:C44)</f>
        <v>734.31234329591825</v>
      </c>
      <c r="D45" s="137">
        <f t="shared" si="3"/>
        <v>0</v>
      </c>
      <c r="E45" s="137">
        <f t="shared" si="3"/>
        <v>0</v>
      </c>
      <c r="F45" s="137">
        <f t="shared" si="3"/>
        <v>0</v>
      </c>
      <c r="G45" s="137">
        <f t="shared" si="3"/>
        <v>1510308.273733895</v>
      </c>
      <c r="H45" s="137">
        <f t="shared" si="3"/>
        <v>0</v>
      </c>
      <c r="I45" s="137">
        <f t="shared" si="3"/>
        <v>0</v>
      </c>
      <c r="J45" s="137">
        <f t="shared" si="3"/>
        <v>0</v>
      </c>
      <c r="K45" s="137">
        <f t="shared" si="3"/>
        <v>0</v>
      </c>
      <c r="L45" s="137">
        <f t="shared" si="3"/>
        <v>1438.1785813283675</v>
      </c>
      <c r="M45" s="137">
        <f t="shared" si="3"/>
        <v>2132.8739544908358</v>
      </c>
      <c r="N45" s="130"/>
    </row>
    <row r="46" spans="1:15">
      <c r="B46" s="130"/>
      <c r="C46" s="130"/>
      <c r="D46" s="130"/>
      <c r="E46" s="130"/>
      <c r="F46" s="130"/>
      <c r="G46" s="131" t="s">
        <v>285</v>
      </c>
      <c r="H46" s="130"/>
      <c r="I46" s="130"/>
      <c r="J46" s="130"/>
      <c r="M46" s="367" t="s">
        <v>239</v>
      </c>
      <c r="N46" s="130"/>
      <c r="O46" s="142"/>
    </row>
    <row r="47" spans="1:15">
      <c r="B47" s="130"/>
      <c r="C47" s="130"/>
      <c r="D47" s="130"/>
      <c r="E47" s="130"/>
      <c r="F47" s="130"/>
      <c r="G47" s="131" t="s">
        <v>754</v>
      </c>
      <c r="H47" s="130"/>
      <c r="I47" s="130"/>
      <c r="J47" s="130"/>
      <c r="N47" s="130"/>
      <c r="O47" s="142"/>
    </row>
    <row r="48" spans="1:15">
      <c r="B48" s="130"/>
      <c r="C48" s="130"/>
      <c r="D48" s="130"/>
      <c r="E48" s="130"/>
      <c r="F48" s="130"/>
      <c r="G48" s="131" t="str">
        <f>G3</f>
        <v>GridLiance High Plains LLC</v>
      </c>
      <c r="H48" s="130"/>
      <c r="I48" s="130"/>
      <c r="J48" s="130"/>
      <c r="N48" s="130"/>
      <c r="O48" s="142"/>
    </row>
    <row r="49" spans="1:15">
      <c r="B49" s="130"/>
      <c r="C49" s="130"/>
      <c r="D49" s="130"/>
      <c r="E49" s="130"/>
      <c r="F49" s="130"/>
      <c r="G49" s="130"/>
      <c r="H49" s="130"/>
      <c r="I49" s="130"/>
      <c r="J49" s="130"/>
      <c r="N49" s="130"/>
      <c r="O49" s="142"/>
    </row>
    <row r="50" spans="1:15" ht="129" customHeight="1">
      <c r="B50" s="658"/>
      <c r="C50" s="659" t="s">
        <v>0</v>
      </c>
      <c r="D50" s="660" t="s">
        <v>316</v>
      </c>
      <c r="E50" s="660" t="s">
        <v>475</v>
      </c>
      <c r="F50" s="661" t="s">
        <v>476</v>
      </c>
      <c r="G50" s="662" t="s">
        <v>274</v>
      </c>
      <c r="H50" s="130"/>
      <c r="I50" s="130"/>
      <c r="J50" s="130"/>
      <c r="N50" s="130"/>
      <c r="O50" s="130"/>
    </row>
    <row r="51" spans="1:15">
      <c r="C51" s="132" t="s">
        <v>293</v>
      </c>
      <c r="D51" s="435" t="s">
        <v>294</v>
      </c>
      <c r="E51" s="435" t="s">
        <v>295</v>
      </c>
      <c r="F51" s="436" t="s">
        <v>296</v>
      </c>
      <c r="G51" s="436" t="s">
        <v>298</v>
      </c>
      <c r="H51" s="130"/>
      <c r="I51" s="130"/>
      <c r="J51" s="130"/>
      <c r="N51" s="130"/>
      <c r="O51" s="130"/>
    </row>
    <row r="52" spans="1:15" ht="26">
      <c r="B52" s="608" t="s">
        <v>597</v>
      </c>
      <c r="C52" s="132">
        <v>27</v>
      </c>
      <c r="D52" s="434" t="s">
        <v>477</v>
      </c>
      <c r="E52" s="132">
        <v>31</v>
      </c>
      <c r="F52" s="132">
        <v>32</v>
      </c>
      <c r="G52" s="417" t="s">
        <v>573</v>
      </c>
      <c r="H52" s="131"/>
      <c r="I52" s="131"/>
      <c r="J52" s="130"/>
    </row>
    <row r="53" spans="1:15" ht="26">
      <c r="B53" s="134"/>
      <c r="C53" s="657" t="s">
        <v>769</v>
      </c>
      <c r="D53" s="919" t="s">
        <v>770</v>
      </c>
      <c r="E53" s="12" t="s">
        <v>771</v>
      </c>
      <c r="F53" s="749" t="str">
        <f>+E53</f>
        <v>Portion of Account 456.1</v>
      </c>
      <c r="H53" s="131"/>
      <c r="L53" s="131"/>
      <c r="M53" s="131"/>
    </row>
    <row r="54" spans="1:15">
      <c r="C54" s="131"/>
      <c r="E54" s="131"/>
      <c r="F54" s="131"/>
      <c r="G54" s="131"/>
      <c r="H54" s="131"/>
      <c r="I54" s="36"/>
      <c r="L54" s="131"/>
      <c r="M54" s="131"/>
    </row>
    <row r="55" spans="1:15">
      <c r="A55" s="433">
        <f>+A42+1</f>
        <v>24</v>
      </c>
      <c r="B55" s="130" t="s">
        <v>105</v>
      </c>
      <c r="C55" s="415">
        <v>0</v>
      </c>
      <c r="D55" s="415">
        <v>0</v>
      </c>
      <c r="E55" s="415">
        <v>0</v>
      </c>
      <c r="F55" s="415">
        <v>0</v>
      </c>
      <c r="G55" s="415">
        <v>0</v>
      </c>
      <c r="H55" s="130"/>
      <c r="I55" s="36"/>
      <c r="L55" s="130"/>
      <c r="M55" s="130"/>
    </row>
    <row r="56" spans="1:15">
      <c r="A56" s="433">
        <f t="shared" ref="A56:A87" si="4">+A55+1</f>
        <v>25</v>
      </c>
      <c r="B56" s="130" t="s">
        <v>104</v>
      </c>
      <c r="C56" s="415">
        <v>0</v>
      </c>
      <c r="D56" s="415">
        <v>0</v>
      </c>
      <c r="E56" s="415">
        <v>0</v>
      </c>
      <c r="F56" s="415">
        <v>0</v>
      </c>
      <c r="G56" s="415">
        <v>0</v>
      </c>
      <c r="H56" s="130"/>
      <c r="L56" s="130"/>
      <c r="M56" s="130"/>
    </row>
    <row r="57" spans="1:15">
      <c r="A57" s="433">
        <f t="shared" si="4"/>
        <v>26</v>
      </c>
      <c r="B57" s="130" t="s">
        <v>103</v>
      </c>
      <c r="C57" s="415">
        <v>0</v>
      </c>
      <c r="D57" s="415">
        <v>0</v>
      </c>
      <c r="E57" s="415">
        <v>0</v>
      </c>
      <c r="F57" s="415">
        <v>0</v>
      </c>
      <c r="G57" s="415">
        <v>0</v>
      </c>
      <c r="H57" s="130"/>
      <c r="I57" s="36"/>
      <c r="L57" s="130"/>
      <c r="M57" s="130"/>
    </row>
    <row r="58" spans="1:15">
      <c r="A58" s="433">
        <f t="shared" si="4"/>
        <v>27</v>
      </c>
      <c r="B58" s="130" t="s">
        <v>95</v>
      </c>
      <c r="C58" s="415">
        <v>0</v>
      </c>
      <c r="D58" s="415">
        <v>0</v>
      </c>
      <c r="E58" s="415">
        <v>0</v>
      </c>
      <c r="F58" s="415">
        <v>0</v>
      </c>
      <c r="G58" s="415">
        <v>0</v>
      </c>
      <c r="H58" s="130"/>
      <c r="I58" s="28"/>
      <c r="L58" s="130"/>
      <c r="M58" s="130"/>
    </row>
    <row r="59" spans="1:15">
      <c r="A59" s="433">
        <f t="shared" si="4"/>
        <v>28</v>
      </c>
      <c r="B59" s="130" t="s">
        <v>92</v>
      </c>
      <c r="C59" s="415">
        <v>0</v>
      </c>
      <c r="D59" s="415">
        <v>0</v>
      </c>
      <c r="E59" s="415">
        <v>0</v>
      </c>
      <c r="F59" s="415">
        <v>0</v>
      </c>
      <c r="G59" s="415">
        <v>0</v>
      </c>
      <c r="H59" s="130"/>
      <c r="L59" s="130"/>
      <c r="M59" s="130"/>
    </row>
    <row r="60" spans="1:15">
      <c r="A60" s="433">
        <f t="shared" si="4"/>
        <v>29</v>
      </c>
      <c r="B60" s="130" t="s">
        <v>145</v>
      </c>
      <c r="C60" s="415">
        <v>0</v>
      </c>
      <c r="D60" s="415">
        <v>0</v>
      </c>
      <c r="E60" s="415">
        <v>0</v>
      </c>
      <c r="F60" s="415">
        <v>0</v>
      </c>
      <c r="G60" s="415">
        <v>0</v>
      </c>
      <c r="H60" s="130"/>
      <c r="L60" s="130"/>
      <c r="M60" s="130"/>
    </row>
    <row r="61" spans="1:15">
      <c r="A61" s="433">
        <f t="shared" si="4"/>
        <v>30</v>
      </c>
      <c r="B61" s="130" t="s">
        <v>102</v>
      </c>
      <c r="C61" s="415">
        <v>0</v>
      </c>
      <c r="D61" s="415">
        <v>0</v>
      </c>
      <c r="E61" s="415">
        <v>0</v>
      </c>
      <c r="F61" s="415">
        <v>0</v>
      </c>
      <c r="G61" s="415">
        <v>0</v>
      </c>
      <c r="H61" s="130"/>
      <c r="L61" s="130"/>
      <c r="M61" s="130"/>
    </row>
    <row r="62" spans="1:15">
      <c r="A62" s="433">
        <f t="shared" si="4"/>
        <v>31</v>
      </c>
      <c r="B62" s="130" t="s">
        <v>101</v>
      </c>
      <c r="C62" s="415">
        <v>0</v>
      </c>
      <c r="D62" s="415">
        <v>0</v>
      </c>
      <c r="E62" s="415">
        <v>0</v>
      </c>
      <c r="F62" s="415">
        <v>0</v>
      </c>
      <c r="G62" s="415">
        <v>0</v>
      </c>
      <c r="H62" s="130"/>
      <c r="L62" s="130"/>
      <c r="M62" s="130"/>
    </row>
    <row r="63" spans="1:15">
      <c r="A63" s="433">
        <f t="shared" si="4"/>
        <v>32</v>
      </c>
      <c r="B63" s="130" t="s">
        <v>100</v>
      </c>
      <c r="C63" s="415">
        <v>0</v>
      </c>
      <c r="D63" s="415">
        <v>0</v>
      </c>
      <c r="E63" s="415">
        <v>0</v>
      </c>
      <c r="F63" s="415">
        <v>0</v>
      </c>
      <c r="G63" s="415">
        <v>0</v>
      </c>
      <c r="H63" s="130"/>
      <c r="L63" s="130"/>
      <c r="M63" s="130"/>
    </row>
    <row r="64" spans="1:15">
      <c r="A64" s="433">
        <f t="shared" si="4"/>
        <v>33</v>
      </c>
      <c r="B64" s="130" t="s">
        <v>106</v>
      </c>
      <c r="C64" s="415">
        <v>0</v>
      </c>
      <c r="D64" s="415">
        <v>0</v>
      </c>
      <c r="E64" s="415">
        <v>0</v>
      </c>
      <c r="F64" s="415">
        <v>0</v>
      </c>
      <c r="G64" s="415">
        <v>0</v>
      </c>
      <c r="H64" s="130"/>
      <c r="L64" s="130"/>
      <c r="M64" s="130"/>
    </row>
    <row r="65" spans="1:15">
      <c r="A65" s="433">
        <f t="shared" si="4"/>
        <v>34</v>
      </c>
      <c r="B65" s="130" t="s">
        <v>99</v>
      </c>
      <c r="C65" s="415">
        <v>0</v>
      </c>
      <c r="D65" s="415">
        <v>0</v>
      </c>
      <c r="E65" s="415">
        <v>0</v>
      </c>
      <c r="F65" s="415">
        <v>0</v>
      </c>
      <c r="G65" s="415">
        <v>0</v>
      </c>
      <c r="H65" s="130"/>
      <c r="L65" s="130"/>
      <c r="M65" s="130"/>
    </row>
    <row r="66" spans="1:15">
      <c r="A66" s="433">
        <f t="shared" si="4"/>
        <v>35</v>
      </c>
      <c r="B66" s="130" t="s">
        <v>98</v>
      </c>
      <c r="C66" s="415">
        <v>0</v>
      </c>
      <c r="D66" s="415">
        <v>0</v>
      </c>
      <c r="E66" s="415">
        <v>0</v>
      </c>
      <c r="F66" s="415">
        <v>0</v>
      </c>
      <c r="G66" s="415">
        <v>0</v>
      </c>
      <c r="H66" s="130"/>
      <c r="L66" s="130"/>
      <c r="M66" s="130"/>
      <c r="N66" s="130"/>
      <c r="O66" s="130"/>
    </row>
    <row r="67" spans="1:15">
      <c r="A67" s="433">
        <f t="shared" si="4"/>
        <v>36</v>
      </c>
      <c r="B67" s="133" t="s">
        <v>21</v>
      </c>
      <c r="C67" s="137">
        <f>SUM(C55:C66)</f>
        <v>0</v>
      </c>
      <c r="D67" s="137">
        <f>SUM(D55:D66)</f>
        <v>0</v>
      </c>
      <c r="E67" s="137">
        <f>SUM(E55:E66)</f>
        <v>0</v>
      </c>
      <c r="F67" s="137">
        <f>SUM(F55:F66)</f>
        <v>0</v>
      </c>
      <c r="G67" s="137">
        <f>SUM(G55:G66)</f>
        <v>0</v>
      </c>
      <c r="H67" s="130"/>
      <c r="I67" s="130"/>
      <c r="J67" s="130"/>
      <c r="N67" s="130"/>
      <c r="O67" s="130"/>
    </row>
    <row r="68" spans="1:15">
      <c r="A68" s="433">
        <f t="shared" si="4"/>
        <v>37</v>
      </c>
      <c r="B68" s="130"/>
      <c r="C68" s="130"/>
      <c r="D68" s="130"/>
      <c r="E68" s="130"/>
      <c r="F68" s="130"/>
      <c r="G68" s="130"/>
      <c r="H68" s="130"/>
      <c r="I68" s="130"/>
      <c r="J68" s="130"/>
      <c r="N68" s="130"/>
      <c r="O68" s="130"/>
    </row>
    <row r="69" spans="1:15">
      <c r="A69" s="433">
        <f t="shared" si="4"/>
        <v>38</v>
      </c>
      <c r="B69" s="28" t="s">
        <v>66</v>
      </c>
      <c r="C69" s="29"/>
      <c r="F69" s="29"/>
      <c r="G69" s="29"/>
      <c r="H69" s="29"/>
      <c r="I69" s="29"/>
      <c r="J69" s="37"/>
      <c r="K69" s="469"/>
      <c r="L69" s="37"/>
      <c r="N69" s="130"/>
      <c r="O69" s="130"/>
    </row>
    <row r="70" spans="1:15" ht="24" customHeight="1">
      <c r="A70" s="433"/>
      <c r="B70" s="28" t="s">
        <v>772</v>
      </c>
      <c r="C70" s="29"/>
      <c r="F70" s="29"/>
      <c r="G70" s="29"/>
      <c r="H70" s="29"/>
      <c r="I70" s="29"/>
      <c r="J70" s="29"/>
      <c r="K70" s="470"/>
      <c r="L70" s="29"/>
      <c r="N70" s="130"/>
      <c r="O70" s="130"/>
    </row>
    <row r="71" spans="1:15" ht="13.5" thickBot="1">
      <c r="A71" s="433"/>
      <c r="B71" s="28"/>
      <c r="C71" s="29"/>
      <c r="D71" s="940"/>
      <c r="E71" s="940"/>
      <c r="F71" s="940"/>
      <c r="G71" s="940"/>
      <c r="H71" s="940"/>
      <c r="I71" s="940"/>
      <c r="J71" s="941" t="s">
        <v>58</v>
      </c>
      <c r="K71" s="470"/>
      <c r="L71" s="29"/>
      <c r="N71" s="136"/>
      <c r="O71" s="136"/>
    </row>
    <row r="72" spans="1:15">
      <c r="A72" s="433">
        <f>+A69+1</f>
        <v>39</v>
      </c>
      <c r="B72" s="28"/>
      <c r="C72" s="29"/>
      <c r="D72" s="940" t="s">
        <v>535</v>
      </c>
      <c r="E72" s="940"/>
      <c r="F72" s="940"/>
      <c r="G72" s="940"/>
      <c r="H72" s="940"/>
      <c r="I72" s="940"/>
      <c r="J72" s="625">
        <v>3114073.0207693186</v>
      </c>
      <c r="K72" s="470"/>
      <c r="N72" s="130"/>
      <c r="O72" s="130"/>
    </row>
    <row r="73" spans="1:15">
      <c r="A73" s="433"/>
      <c r="B73" s="28"/>
      <c r="C73" s="29"/>
      <c r="D73" s="940"/>
      <c r="E73" s="940"/>
      <c r="F73" s="940"/>
      <c r="G73" s="940"/>
      <c r="H73" s="940"/>
      <c r="I73" s="940"/>
      <c r="J73" s="801"/>
      <c r="N73" s="130"/>
      <c r="O73" s="130"/>
    </row>
    <row r="74" spans="1:15">
      <c r="A74" s="433">
        <f>+A72+1</f>
        <v>40</v>
      </c>
      <c r="B74" s="28"/>
      <c r="C74" s="29"/>
      <c r="D74" s="940" t="s">
        <v>536</v>
      </c>
      <c r="E74" s="940"/>
      <c r="F74" s="940"/>
      <c r="G74" s="940"/>
      <c r="H74" s="940"/>
      <c r="I74" s="942"/>
      <c r="J74" s="625">
        <v>0</v>
      </c>
      <c r="N74" s="130"/>
      <c r="O74" s="130"/>
    </row>
    <row r="75" spans="1:15">
      <c r="A75" s="433"/>
      <c r="B75" s="28"/>
      <c r="C75" s="29"/>
      <c r="D75" s="940"/>
      <c r="E75" s="940"/>
      <c r="F75" s="940"/>
      <c r="G75" s="940"/>
      <c r="H75" s="940"/>
      <c r="I75" s="940"/>
      <c r="J75" s="801"/>
    </row>
    <row r="76" spans="1:15">
      <c r="A76" s="433">
        <f>+A74+1</f>
        <v>41</v>
      </c>
      <c r="B76" s="28"/>
      <c r="C76" s="29"/>
      <c r="D76" s="940" t="s">
        <v>537</v>
      </c>
      <c r="E76" s="943"/>
      <c r="F76" s="940"/>
      <c r="G76" s="940"/>
      <c r="H76" s="940"/>
      <c r="I76" s="940"/>
      <c r="J76" s="625">
        <f>F86</f>
        <v>80111509.287254915</v>
      </c>
    </row>
    <row r="77" spans="1:15">
      <c r="A77" s="433">
        <f t="shared" si="4"/>
        <v>42</v>
      </c>
      <c r="B77" s="28"/>
      <c r="C77" s="29"/>
      <c r="D77" s="940" t="s">
        <v>985</v>
      </c>
      <c r="E77" s="940"/>
      <c r="F77" s="940"/>
      <c r="G77" s="940"/>
      <c r="H77" s="940"/>
      <c r="I77" s="940"/>
      <c r="J77" s="1044">
        <v>0</v>
      </c>
    </row>
    <row r="78" spans="1:15" ht="13.5" thickBot="1">
      <c r="A78" s="433">
        <f t="shared" si="4"/>
        <v>43</v>
      </c>
      <c r="B78" s="28"/>
      <c r="C78" s="29"/>
      <c r="D78" s="940" t="s">
        <v>538</v>
      </c>
      <c r="E78" s="940"/>
      <c r="F78" s="940"/>
      <c r="G78" s="940"/>
      <c r="H78" s="940"/>
      <c r="I78" s="940"/>
      <c r="J78" s="1045">
        <v>0</v>
      </c>
    </row>
    <row r="79" spans="1:15">
      <c r="A79" s="433">
        <f t="shared" si="4"/>
        <v>44</v>
      </c>
      <c r="B79" s="28"/>
      <c r="C79" s="29"/>
      <c r="D79" s="940" t="s">
        <v>539</v>
      </c>
      <c r="E79" s="943" t="s">
        <v>892</v>
      </c>
      <c r="F79" s="943"/>
      <c r="G79" s="943"/>
      <c r="H79" s="944"/>
      <c r="I79" s="943"/>
      <c r="J79" s="18">
        <f>+J76-J77-J78</f>
        <v>80111509.287254915</v>
      </c>
    </row>
    <row r="80" spans="1:15">
      <c r="A80" s="433"/>
      <c r="B80" s="28"/>
      <c r="C80" s="29"/>
      <c r="J80" s="18"/>
    </row>
    <row r="81" spans="1:13">
      <c r="A81" s="433"/>
      <c r="B81" s="28"/>
      <c r="C81" s="29"/>
      <c r="F81" s="29"/>
      <c r="G81" s="29"/>
      <c r="H81" s="29"/>
      <c r="I81" s="29"/>
      <c r="J81" s="29"/>
      <c r="K81" s="470"/>
      <c r="L81" s="29"/>
    </row>
    <row r="82" spans="1:13">
      <c r="A82" s="433"/>
      <c r="B82" s="31"/>
      <c r="C82" s="29"/>
      <c r="F82" s="29"/>
      <c r="G82" s="29"/>
      <c r="H82" s="29"/>
      <c r="I82" s="918" t="s">
        <v>67</v>
      </c>
      <c r="J82" s="29"/>
      <c r="K82" s="29"/>
      <c r="L82" s="29"/>
    </row>
    <row r="83" spans="1:13" ht="13.5" thickBot="1">
      <c r="A83" s="433"/>
      <c r="B83" s="31"/>
      <c r="C83" s="29"/>
      <c r="F83" s="33" t="s">
        <v>58</v>
      </c>
      <c r="G83" s="33" t="s">
        <v>68</v>
      </c>
      <c r="H83" s="29"/>
      <c r="I83" s="256"/>
      <c r="J83" s="29"/>
      <c r="K83" s="33" t="s">
        <v>69</v>
      </c>
      <c r="L83" s="29"/>
    </row>
    <row r="84" spans="1:13">
      <c r="A84" s="433">
        <f>+A79+1</f>
        <v>45</v>
      </c>
      <c r="B84" s="28" t="s">
        <v>359</v>
      </c>
      <c r="C84" s="34" t="s">
        <v>600</v>
      </c>
      <c r="F84" s="963">
        <f>'Attachment H'!D210</f>
        <v>51906023.517745495</v>
      </c>
      <c r="G84" s="964">
        <f>'Attachment H'!E210</f>
        <v>0.4</v>
      </c>
      <c r="H84" s="965"/>
      <c r="I84" s="966">
        <f>IFERROR(J72/'Attachment H'!D210,0)</f>
        <v>5.9994443991739949E-2</v>
      </c>
      <c r="J84" s="27"/>
      <c r="K84" s="27">
        <f>G84*I84</f>
        <v>2.3997777596695982E-2</v>
      </c>
      <c r="L84" s="258" t="s">
        <v>70</v>
      </c>
    </row>
    <row r="85" spans="1:13">
      <c r="A85" s="433">
        <f t="shared" si="4"/>
        <v>46</v>
      </c>
      <c r="B85" s="28" t="s">
        <v>194</v>
      </c>
      <c r="C85" s="36" t="s">
        <v>601</v>
      </c>
      <c r="F85" s="963">
        <f>'Attachment H'!D211</f>
        <v>0</v>
      </c>
      <c r="G85" s="964">
        <f>'Attachment H'!E211</f>
        <v>0</v>
      </c>
      <c r="H85" s="965"/>
      <c r="I85" s="967">
        <v>0</v>
      </c>
      <c r="J85" s="27"/>
      <c r="K85" s="27">
        <f>G85*I85</f>
        <v>0</v>
      </c>
      <c r="L85" s="29"/>
    </row>
    <row r="86" spans="1:13" ht="13.5" thickBot="1">
      <c r="A86" s="433">
        <f t="shared" si="4"/>
        <v>47</v>
      </c>
      <c r="B86" s="28" t="s">
        <v>467</v>
      </c>
      <c r="C86" s="36" t="s">
        <v>602</v>
      </c>
      <c r="F86" s="968">
        <f>'Attachment H'!D212</f>
        <v>80111509.287254915</v>
      </c>
      <c r="G86" s="964">
        <f>'Attachment H'!E212</f>
        <v>0.6</v>
      </c>
      <c r="H86" s="969"/>
      <c r="I86" s="970">
        <f>+'Attachment H'!G212</f>
        <v>9.8000000000000004E-2</v>
      </c>
      <c r="J86" s="36"/>
      <c r="K86" s="47">
        <f>G86*I86</f>
        <v>5.8799999999999998E-2</v>
      </c>
      <c r="L86" s="29"/>
    </row>
    <row r="87" spans="1:13">
      <c r="A87" s="433">
        <f t="shared" si="4"/>
        <v>48</v>
      </c>
      <c r="B87" s="31" t="s">
        <v>347</v>
      </c>
      <c r="C87" s="36" t="s">
        <v>893</v>
      </c>
      <c r="F87" s="259">
        <f>SUM(F84:F86)</f>
        <v>132017532.80500041</v>
      </c>
      <c r="G87" s="27" t="s">
        <v>10</v>
      </c>
      <c r="H87" s="29"/>
      <c r="I87" s="37"/>
      <c r="J87" s="29"/>
      <c r="K87" s="27">
        <f>SUM(K84:K86)</f>
        <v>8.2797777596695987E-2</v>
      </c>
      <c r="L87" s="258" t="s">
        <v>71</v>
      </c>
    </row>
    <row r="88" spans="1:13">
      <c r="A88" s="433"/>
      <c r="G88" s="27"/>
    </row>
    <row r="89" spans="1:13">
      <c r="A89" s="749" t="s">
        <v>599</v>
      </c>
    </row>
    <row r="90" spans="1:13">
      <c r="A90" s="434" t="s">
        <v>75</v>
      </c>
      <c r="B90" s="327" t="s">
        <v>933</v>
      </c>
      <c r="C90" s="327"/>
      <c r="D90" s="327"/>
      <c r="E90" s="327"/>
      <c r="F90" s="327"/>
      <c r="G90" s="327"/>
      <c r="H90" s="327"/>
      <c r="I90" s="327"/>
      <c r="J90" s="327"/>
      <c r="K90" s="327"/>
      <c r="L90" s="327"/>
      <c r="M90" s="327"/>
    </row>
    <row r="91" spans="1:13">
      <c r="A91" s="434" t="s">
        <v>76</v>
      </c>
      <c r="B91" s="327" t="s">
        <v>894</v>
      </c>
      <c r="C91" s="327"/>
      <c r="D91" s="327"/>
      <c r="E91" s="327"/>
      <c r="F91" s="327"/>
      <c r="G91" s="327"/>
      <c r="H91" s="327"/>
      <c r="I91" s="327"/>
      <c r="J91" s="327"/>
      <c r="K91" s="327"/>
      <c r="L91" s="327"/>
      <c r="M91" s="327"/>
    </row>
    <row r="92" spans="1:13">
      <c r="A92" s="434" t="s">
        <v>77</v>
      </c>
      <c r="B92" s="327" t="s">
        <v>895</v>
      </c>
      <c r="C92" s="327"/>
      <c r="D92" s="327"/>
      <c r="E92" s="327"/>
      <c r="F92" s="327"/>
      <c r="G92" s="327"/>
      <c r="H92" s="327"/>
      <c r="I92" s="327"/>
      <c r="J92" s="327"/>
      <c r="K92" s="327"/>
      <c r="L92" s="327"/>
      <c r="M92" s="327"/>
    </row>
    <row r="93" spans="1:13">
      <c r="A93" s="416"/>
    </row>
    <row r="94" spans="1:13">
      <c r="A94" s="416"/>
    </row>
  </sheetData>
  <customSheetViews>
    <customSheetView guid="{F04A2B9A-C6FE-4FEB-AD1E-2CF9AC309BE4}" fitToPage="1">
      <selection activeCell="G20" sqref="G20"/>
      <pageMargins left="0.7" right="0.7" top="0.75" bottom="0.75" header="0.3" footer="0.3"/>
      <pageSetup scale="76" orientation="landscape" r:id="rId1"/>
    </customSheetView>
  </customSheetViews>
  <phoneticPr fontId="0" type="noConversion"/>
  <pageMargins left="0.25" right="0.25" top="0.75" bottom="0.75" header="0.3" footer="0.3"/>
  <pageSetup scale="65" fitToHeight="2" orientation="landscape" r:id="rId2"/>
  <rowBreaks count="1" manualBreakCount="1">
    <brk id="45" max="12" man="1"/>
  </rowBreaks>
  <customProperties>
    <customPr name="_pios_id" r:id="rId3"/>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A10CCA-65E1-4092-8816-72ABC48FBCF9}">
  <dimension ref="A1:Q68"/>
  <sheetViews>
    <sheetView view="pageBreakPreview" zoomScale="85" zoomScaleNormal="100" zoomScaleSheetLayoutView="85" workbookViewId="0"/>
  </sheetViews>
  <sheetFormatPr defaultColWidth="8.84375" defaultRowHeight="13"/>
  <cols>
    <col min="1" max="1" width="4" style="1057" customWidth="1"/>
    <col min="2" max="2" width="12" style="1057" bestFit="1" customWidth="1"/>
    <col min="3" max="3" width="8.84375" style="1057"/>
    <col min="4" max="4" width="6.23046875" style="1057" customWidth="1"/>
    <col min="5" max="15" width="7.69140625" style="1057" customWidth="1"/>
    <col min="16" max="16" width="12.3046875" style="1057" customWidth="1"/>
    <col min="17" max="17" width="10.69140625" style="1057" bestFit="1" customWidth="1"/>
    <col min="18" max="16384" width="8.84375" style="1057"/>
  </cols>
  <sheetData>
    <row r="1" spans="1:17">
      <c r="I1" s="1058" t="s">
        <v>286</v>
      </c>
      <c r="Q1" s="1059" t="s">
        <v>890</v>
      </c>
    </row>
    <row r="2" spans="1:17">
      <c r="I2" s="1060" t="s">
        <v>778</v>
      </c>
    </row>
    <row r="3" spans="1:17">
      <c r="I3" s="1061" t="str">
        <f>+'Attachment H'!D5</f>
        <v>GridLiance High Plains LLC</v>
      </c>
    </row>
    <row r="5" spans="1:17" ht="15.5">
      <c r="A5" s="1062"/>
      <c r="B5" s="1063"/>
      <c r="C5" s="1064" t="s">
        <v>773</v>
      </c>
      <c r="D5" s="1064"/>
      <c r="E5" s="1230" t="s">
        <v>774</v>
      </c>
      <c r="F5" s="1230"/>
      <c r="G5" s="1065"/>
      <c r="H5" s="1065"/>
    </row>
    <row r="6" spans="1:17" ht="15.5">
      <c r="A6" s="1062">
        <v>1</v>
      </c>
      <c r="B6" s="1065"/>
      <c r="C6" s="1066" t="s">
        <v>557</v>
      </c>
      <c r="D6" s="1067">
        <v>2023</v>
      </c>
      <c r="E6" s="1068">
        <v>7.0000000000000001E-3</v>
      </c>
      <c r="F6" s="1069"/>
      <c r="G6" s="1069"/>
      <c r="H6" s="1069"/>
    </row>
    <row r="7" spans="1:17" ht="15.5">
      <c r="A7" s="1062">
        <v>2</v>
      </c>
      <c r="B7" s="1065"/>
      <c r="C7" s="1066" t="s">
        <v>1129</v>
      </c>
      <c r="D7" s="1067">
        <v>2024</v>
      </c>
      <c r="E7" s="1068">
        <v>7.1000000000000004E-3</v>
      </c>
      <c r="F7" s="1069"/>
      <c r="G7" s="1069"/>
      <c r="H7" s="1069"/>
    </row>
    <row r="8" spans="1:17" ht="15.5">
      <c r="A8" s="1062">
        <v>3</v>
      </c>
      <c r="B8" s="1065"/>
      <c r="C8" s="1066" t="s">
        <v>555</v>
      </c>
      <c r="D8" s="1067">
        <v>2024</v>
      </c>
      <c r="E8" s="1068">
        <v>7.1000000000000004E-3</v>
      </c>
      <c r="F8" s="1069"/>
      <c r="G8" s="1069"/>
      <c r="H8" s="1069"/>
    </row>
    <row r="9" spans="1:17" ht="15.5">
      <c r="A9" s="1062">
        <v>4</v>
      </c>
      <c r="B9" s="1065"/>
      <c r="C9" s="1066" t="s">
        <v>556</v>
      </c>
      <c r="D9" s="1067">
        <v>2024</v>
      </c>
      <c r="E9" s="1068">
        <v>7.1000000000000004E-3</v>
      </c>
      <c r="F9" s="1069"/>
      <c r="G9" s="1069"/>
      <c r="H9" s="1069"/>
    </row>
    <row r="10" spans="1:17" ht="15.75" customHeight="1">
      <c r="A10" s="1062">
        <v>5</v>
      </c>
      <c r="B10" s="1065"/>
      <c r="C10" s="1066" t="s">
        <v>557</v>
      </c>
      <c r="D10" s="1067">
        <v>2024</v>
      </c>
      <c r="E10" s="1068">
        <v>7.1000000000000004E-3</v>
      </c>
      <c r="F10" s="1069"/>
      <c r="G10" s="1069"/>
      <c r="H10" s="1069"/>
    </row>
    <row r="11" spans="1:17" ht="15.5">
      <c r="A11" s="1062">
        <v>6</v>
      </c>
      <c r="B11" s="1065"/>
      <c r="C11" s="1066" t="s">
        <v>1129</v>
      </c>
      <c r="D11" s="1067">
        <v>2025</v>
      </c>
      <c r="E11" s="1068">
        <v>6.7000000000000002E-3</v>
      </c>
      <c r="F11" s="1069"/>
      <c r="G11" s="1069"/>
      <c r="H11" s="1069"/>
    </row>
    <row r="12" spans="1:17" ht="15.5">
      <c r="A12" s="1062">
        <v>7</v>
      </c>
      <c r="B12" s="1065"/>
      <c r="C12" s="1066" t="s">
        <v>555</v>
      </c>
      <c r="D12" s="1067">
        <v>2025</v>
      </c>
      <c r="E12" s="1068">
        <v>6.3E-3</v>
      </c>
      <c r="F12" s="1069"/>
      <c r="G12" s="1069"/>
      <c r="H12" s="1069"/>
    </row>
    <row r="13" spans="1:17" ht="15.5">
      <c r="A13" s="1062"/>
      <c r="B13" s="1065"/>
      <c r="C13" s="1065"/>
      <c r="D13" s="1069"/>
      <c r="E13" s="1070"/>
      <c r="F13" s="1069"/>
      <c r="G13" s="1069"/>
      <c r="H13" s="1069"/>
    </row>
    <row r="14" spans="1:17" ht="15.5">
      <c r="A14" s="1062"/>
      <c r="B14" s="1065"/>
      <c r="C14" s="1066"/>
      <c r="D14" s="1071"/>
      <c r="E14" s="1071"/>
      <c r="F14" s="1069"/>
      <c r="G14" s="1069"/>
      <c r="H14" s="1069"/>
    </row>
    <row r="15" spans="1:17" ht="15.5">
      <c r="A15" s="1062">
        <v>8</v>
      </c>
      <c r="B15" s="1072" t="s">
        <v>415</v>
      </c>
      <c r="C15" s="1065"/>
      <c r="D15" s="1071"/>
      <c r="E15" s="1073">
        <f>AVERAGE(E6:E12)</f>
        <v>6.9142857142857148E-3</v>
      </c>
      <c r="F15" s="1069"/>
      <c r="G15" s="1069"/>
      <c r="H15" s="1074">
        <f>+E15</f>
        <v>6.9142857142857148E-3</v>
      </c>
    </row>
    <row r="16" spans="1:17" ht="15.5">
      <c r="A16" s="1065"/>
      <c r="B16" s="1065"/>
      <c r="C16" s="1065"/>
      <c r="D16" s="1071"/>
      <c r="E16" s="1071"/>
      <c r="F16" s="1069"/>
      <c r="G16" s="1069"/>
      <c r="H16" s="1069"/>
    </row>
    <row r="17" spans="1:17" ht="15.5">
      <c r="A17" s="1065" t="s">
        <v>775</v>
      </c>
      <c r="B17" s="1065"/>
      <c r="C17" s="1065"/>
      <c r="D17" s="1065"/>
      <c r="E17" s="1065"/>
      <c r="F17" s="1065"/>
      <c r="G17" s="1065"/>
      <c r="H17" s="1065"/>
    </row>
    <row r="18" spans="1:17" ht="15.5">
      <c r="A18" s="1065" t="s">
        <v>776</v>
      </c>
      <c r="B18" s="1065"/>
      <c r="C18" s="1065"/>
      <c r="D18" s="1065"/>
      <c r="E18" s="1065"/>
      <c r="F18" s="1065"/>
      <c r="G18" s="1065"/>
      <c r="H18" s="1065"/>
    </row>
    <row r="19" spans="1:17" ht="15.5">
      <c r="A19" s="1065" t="s">
        <v>777</v>
      </c>
      <c r="B19" s="1065"/>
      <c r="C19" s="1065"/>
      <c r="D19" s="1065"/>
      <c r="E19" s="1065"/>
      <c r="F19" s="1065"/>
      <c r="G19" s="1065"/>
      <c r="H19" s="1065"/>
    </row>
    <row r="20" spans="1:17" ht="15.5">
      <c r="A20" s="1065"/>
      <c r="B20" s="1065"/>
      <c r="C20" s="1065"/>
      <c r="D20" s="1065"/>
      <c r="E20" s="1065"/>
      <c r="F20" s="1065"/>
      <c r="G20" s="1065"/>
      <c r="H20" s="1065"/>
    </row>
    <row r="21" spans="1:17" ht="15.5">
      <c r="A21" s="1065"/>
      <c r="B21" s="1065"/>
      <c r="C21" s="1065"/>
      <c r="D21" s="1065"/>
      <c r="E21" s="1065"/>
      <c r="F21" s="1065"/>
      <c r="G21" s="1065"/>
      <c r="H21" s="1065"/>
    </row>
    <row r="22" spans="1:17">
      <c r="A22" s="1075"/>
      <c r="D22" s="1228"/>
      <c r="E22" s="1228"/>
      <c r="H22" s="1060"/>
    </row>
    <row r="23" spans="1:17">
      <c r="A23" s="1075">
        <v>9</v>
      </c>
      <c r="B23" s="1057" t="s">
        <v>96</v>
      </c>
      <c r="D23" s="1228"/>
      <c r="E23" s="1228"/>
      <c r="F23" s="1228"/>
      <c r="G23" s="1228"/>
      <c r="H23" s="1060"/>
      <c r="I23" s="1228"/>
      <c r="J23" s="1228"/>
      <c r="K23" s="1228"/>
      <c r="L23" s="1228"/>
    </row>
    <row r="24" spans="1:17">
      <c r="A24" s="1075">
        <v>10</v>
      </c>
      <c r="B24" s="1076"/>
      <c r="F24" s="353"/>
    </row>
    <row r="25" spans="1:17">
      <c r="A25" s="1077"/>
      <c r="B25" s="1078" t="s">
        <v>75</v>
      </c>
      <c r="C25" s="1078" t="s">
        <v>76</v>
      </c>
      <c r="D25" s="1079" t="s">
        <v>77</v>
      </c>
      <c r="E25" s="1080" t="s">
        <v>78</v>
      </c>
      <c r="F25" s="1080" t="s">
        <v>79</v>
      </c>
      <c r="G25" s="1080" t="s">
        <v>80</v>
      </c>
      <c r="H25" s="1080" t="s">
        <v>81</v>
      </c>
      <c r="I25" s="1080" t="s">
        <v>83</v>
      </c>
      <c r="J25" s="1080" t="s">
        <v>84</v>
      </c>
      <c r="K25" s="1080" t="s">
        <v>85</v>
      </c>
      <c r="L25" s="1080" t="s">
        <v>162</v>
      </c>
      <c r="M25" s="1080" t="s">
        <v>856</v>
      </c>
      <c r="N25" s="1080" t="s">
        <v>201</v>
      </c>
      <c r="O25" s="1081" t="s">
        <v>784</v>
      </c>
      <c r="P25" s="1082" t="s">
        <v>204</v>
      </c>
      <c r="Q25" s="1083" t="s">
        <v>205</v>
      </c>
    </row>
    <row r="26" spans="1:17">
      <c r="A26" s="1075"/>
      <c r="B26" s="1084"/>
      <c r="C26" s="1085"/>
      <c r="D26" s="1086"/>
      <c r="E26" s="1060"/>
      <c r="F26" s="1060"/>
      <c r="G26" s="1077"/>
      <c r="H26" s="1060"/>
      <c r="J26" s="1060"/>
      <c r="O26" s="1087"/>
      <c r="P26" s="1088"/>
      <c r="Q26" s="1084"/>
    </row>
    <row r="27" spans="1:17">
      <c r="A27" s="1075"/>
      <c r="B27" s="1089"/>
      <c r="C27" s="1090"/>
      <c r="D27" s="1086"/>
      <c r="E27" s="1060"/>
      <c r="F27" s="1060"/>
      <c r="G27" s="1060"/>
      <c r="H27" s="1060"/>
      <c r="I27" s="1060"/>
      <c r="J27" s="1060"/>
      <c r="K27" s="1060"/>
      <c r="L27" s="1060"/>
      <c r="M27" s="1060"/>
      <c r="N27" s="1060"/>
      <c r="O27" s="1091"/>
      <c r="P27" s="1086"/>
      <c r="Q27" s="1090"/>
    </row>
    <row r="28" spans="1:17">
      <c r="A28" s="1075"/>
      <c r="B28" s="1090" t="s">
        <v>643</v>
      </c>
      <c r="C28" s="1090"/>
      <c r="D28" s="1227" t="s">
        <v>857</v>
      </c>
      <c r="E28" s="1228"/>
      <c r="F28" s="1228"/>
      <c r="G28" s="1228"/>
      <c r="H28" s="1228"/>
      <c r="I28" s="1228"/>
      <c r="J28" s="1228"/>
      <c r="K28" s="1228"/>
      <c r="L28" s="1228"/>
      <c r="M28" s="1228"/>
      <c r="N28" s="1228"/>
      <c r="O28" s="1229"/>
      <c r="P28" s="1086" t="s">
        <v>503</v>
      </c>
      <c r="Q28" s="1090" t="s">
        <v>503</v>
      </c>
    </row>
    <row r="29" spans="1:17">
      <c r="A29" s="1075"/>
      <c r="B29" s="1092" t="s">
        <v>635</v>
      </c>
      <c r="C29" s="1092" t="s">
        <v>636</v>
      </c>
      <c r="D29" s="1093" t="s">
        <v>105</v>
      </c>
      <c r="E29" s="1094" t="s">
        <v>104</v>
      </c>
      <c r="F29" s="1095" t="s">
        <v>103</v>
      </c>
      <c r="G29" s="1095" t="s">
        <v>95</v>
      </c>
      <c r="H29" s="1094" t="s">
        <v>92</v>
      </c>
      <c r="I29" s="1094" t="s">
        <v>145</v>
      </c>
      <c r="J29" s="1094" t="s">
        <v>102</v>
      </c>
      <c r="K29" s="1094" t="s">
        <v>101</v>
      </c>
      <c r="L29" s="1094" t="s">
        <v>100</v>
      </c>
      <c r="M29" s="1094" t="s">
        <v>106</v>
      </c>
      <c r="N29" s="1094" t="s">
        <v>99</v>
      </c>
      <c r="O29" s="1096" t="s">
        <v>98</v>
      </c>
      <c r="P29" s="1093" t="s">
        <v>858</v>
      </c>
      <c r="Q29" s="1092" t="s">
        <v>743</v>
      </c>
    </row>
    <row r="30" spans="1:17">
      <c r="A30" s="1075">
        <v>11</v>
      </c>
      <c r="B30" s="1089" t="s">
        <v>508</v>
      </c>
      <c r="C30" s="1089"/>
      <c r="D30" s="1097"/>
      <c r="E30" s="1098"/>
      <c r="F30" s="1098"/>
      <c r="G30" s="1098"/>
      <c r="H30" s="1098"/>
      <c r="I30" s="1099"/>
      <c r="J30" s="1099"/>
      <c r="K30" s="1099"/>
      <c r="L30" s="1099"/>
      <c r="O30" s="1087"/>
      <c r="P30" s="1100"/>
      <c r="Q30" s="1089"/>
    </row>
    <row r="31" spans="1:17">
      <c r="A31" s="1075" t="s">
        <v>853</v>
      </c>
      <c r="B31" s="1101"/>
      <c r="C31" s="1101"/>
      <c r="D31" s="1102"/>
      <c r="E31" s="1103"/>
      <c r="F31" s="1103"/>
      <c r="G31" s="1103"/>
      <c r="H31" s="1103"/>
      <c r="I31" s="1103"/>
      <c r="J31" s="1103"/>
      <c r="K31" s="1104"/>
      <c r="L31" s="1104"/>
      <c r="M31" s="1076"/>
      <c r="N31" s="1076"/>
      <c r="O31" s="1105"/>
      <c r="P31" s="1106">
        <f>+H15</f>
        <v>6.9142857142857148E-3</v>
      </c>
      <c r="Q31" s="1107">
        <f t="shared" ref="Q31:Q49" si="0">+P31*(D31+E31*0.91667+F31*0.83333+G31*0.75+H31*0.66667+I31*7/12+J31*6/12+K31*5/12+L31*4/12+M31*3/12+N31*2/12+O31*1/12)+P31*1.5*SUM(D31:O31)</f>
        <v>0</v>
      </c>
    </row>
    <row r="32" spans="1:17">
      <c r="A32" s="1075" t="s">
        <v>854</v>
      </c>
      <c r="B32" s="1101"/>
      <c r="C32" s="1101"/>
      <c r="D32" s="1102"/>
      <c r="E32" s="1103"/>
      <c r="F32" s="1103"/>
      <c r="G32" s="1103"/>
      <c r="H32" s="1103"/>
      <c r="I32" s="1103"/>
      <c r="J32" s="1103"/>
      <c r="K32" s="1104"/>
      <c r="L32" s="1104"/>
      <c r="M32" s="1076"/>
      <c r="N32" s="1076"/>
      <c r="O32" s="1105"/>
      <c r="P32" s="1106">
        <f t="shared" ref="P32:P49" si="1">+P31</f>
        <v>6.9142857142857148E-3</v>
      </c>
      <c r="Q32" s="1107">
        <f t="shared" si="0"/>
        <v>0</v>
      </c>
    </row>
    <row r="33" spans="1:17">
      <c r="A33" s="1075" t="s">
        <v>855</v>
      </c>
      <c r="B33" s="1101"/>
      <c r="C33" s="1101"/>
      <c r="D33" s="1102"/>
      <c r="E33" s="1103"/>
      <c r="F33" s="1103"/>
      <c r="G33" s="1103"/>
      <c r="H33" s="1103"/>
      <c r="I33" s="1103"/>
      <c r="J33" s="1103"/>
      <c r="K33" s="1104"/>
      <c r="L33" s="1104"/>
      <c r="M33" s="1076"/>
      <c r="N33" s="1076"/>
      <c r="O33" s="1105"/>
      <c r="P33" s="1106">
        <f t="shared" si="1"/>
        <v>6.9142857142857148E-3</v>
      </c>
      <c r="Q33" s="1107">
        <f t="shared" si="0"/>
        <v>0</v>
      </c>
    </row>
    <row r="34" spans="1:17">
      <c r="A34" s="1075" t="s">
        <v>502</v>
      </c>
      <c r="B34" s="1101"/>
      <c r="C34" s="1101"/>
      <c r="D34" s="1102"/>
      <c r="E34" s="1103"/>
      <c r="F34" s="1103"/>
      <c r="G34" s="1103"/>
      <c r="H34" s="1103"/>
      <c r="I34" s="1103"/>
      <c r="J34" s="1103"/>
      <c r="K34" s="1104"/>
      <c r="L34" s="1104"/>
      <c r="M34" s="1076"/>
      <c r="N34" s="1076"/>
      <c r="O34" s="1105"/>
      <c r="P34" s="1106">
        <f t="shared" si="1"/>
        <v>6.9142857142857148E-3</v>
      </c>
      <c r="Q34" s="1107">
        <f t="shared" si="0"/>
        <v>0</v>
      </c>
    </row>
    <row r="35" spans="1:17">
      <c r="A35" s="1075"/>
      <c r="B35" s="1101"/>
      <c r="C35" s="1101"/>
      <c r="D35" s="1102"/>
      <c r="E35" s="1103"/>
      <c r="F35" s="1103"/>
      <c r="G35" s="1103"/>
      <c r="H35" s="1103"/>
      <c r="I35" s="1103"/>
      <c r="J35" s="1103"/>
      <c r="K35" s="1104"/>
      <c r="L35" s="1104"/>
      <c r="M35" s="1076"/>
      <c r="N35" s="1076"/>
      <c r="O35" s="1105"/>
      <c r="P35" s="1106">
        <f t="shared" si="1"/>
        <v>6.9142857142857148E-3</v>
      </c>
      <c r="Q35" s="1107">
        <f t="shared" si="0"/>
        <v>0</v>
      </c>
    </row>
    <row r="36" spans="1:17">
      <c r="A36" s="1075"/>
      <c r="B36" s="1101"/>
      <c r="C36" s="1101"/>
      <c r="D36" s="1102"/>
      <c r="E36" s="1103"/>
      <c r="F36" s="1103"/>
      <c r="G36" s="1103"/>
      <c r="H36" s="1103"/>
      <c r="I36" s="1103"/>
      <c r="J36" s="1103"/>
      <c r="K36" s="1104"/>
      <c r="L36" s="1104"/>
      <c r="M36" s="1076"/>
      <c r="N36" s="1076"/>
      <c r="O36" s="1105"/>
      <c r="P36" s="1106">
        <f t="shared" si="1"/>
        <v>6.9142857142857148E-3</v>
      </c>
      <c r="Q36" s="1107">
        <f t="shared" si="0"/>
        <v>0</v>
      </c>
    </row>
    <row r="37" spans="1:17">
      <c r="A37" s="1075"/>
      <c r="B37" s="1101"/>
      <c r="C37" s="1101"/>
      <c r="D37" s="1102"/>
      <c r="E37" s="1103"/>
      <c r="F37" s="1103"/>
      <c r="G37" s="1103"/>
      <c r="H37" s="1103"/>
      <c r="I37" s="1103"/>
      <c r="J37" s="1103"/>
      <c r="K37" s="1104"/>
      <c r="L37" s="1104"/>
      <c r="M37" s="1076"/>
      <c r="N37" s="1076"/>
      <c r="O37" s="1105"/>
      <c r="P37" s="1106">
        <f t="shared" si="1"/>
        <v>6.9142857142857148E-3</v>
      </c>
      <c r="Q37" s="1107">
        <f t="shared" si="0"/>
        <v>0</v>
      </c>
    </row>
    <row r="38" spans="1:17">
      <c r="A38" s="1075"/>
      <c r="B38" s="1101"/>
      <c r="C38" s="1101"/>
      <c r="D38" s="1102"/>
      <c r="E38" s="1103"/>
      <c r="F38" s="1103"/>
      <c r="G38" s="1103"/>
      <c r="H38" s="1103"/>
      <c r="I38" s="1103"/>
      <c r="J38" s="1103"/>
      <c r="K38" s="1104"/>
      <c r="L38" s="1104"/>
      <c r="M38" s="1076"/>
      <c r="N38" s="1076"/>
      <c r="O38" s="1105"/>
      <c r="P38" s="1106">
        <f t="shared" si="1"/>
        <v>6.9142857142857148E-3</v>
      </c>
      <c r="Q38" s="1107">
        <f t="shared" si="0"/>
        <v>0</v>
      </c>
    </row>
    <row r="39" spans="1:17">
      <c r="A39" s="1075"/>
      <c r="B39" s="1101"/>
      <c r="C39" s="1101"/>
      <c r="D39" s="1102"/>
      <c r="E39" s="1103"/>
      <c r="F39" s="1103"/>
      <c r="G39" s="1103"/>
      <c r="H39" s="1103"/>
      <c r="I39" s="1103"/>
      <c r="J39" s="1103"/>
      <c r="K39" s="1104"/>
      <c r="L39" s="1104"/>
      <c r="M39" s="1076"/>
      <c r="N39" s="1076"/>
      <c r="O39" s="1105"/>
      <c r="P39" s="1106">
        <f t="shared" si="1"/>
        <v>6.9142857142857148E-3</v>
      </c>
      <c r="Q39" s="1107">
        <f t="shared" si="0"/>
        <v>0</v>
      </c>
    </row>
    <row r="40" spans="1:17">
      <c r="A40" s="1075"/>
      <c r="B40" s="1101"/>
      <c r="C40" s="1101"/>
      <c r="D40" s="1102"/>
      <c r="E40" s="1103"/>
      <c r="F40" s="1103"/>
      <c r="G40" s="1103"/>
      <c r="H40" s="1103"/>
      <c r="I40" s="1103"/>
      <c r="J40" s="1103"/>
      <c r="K40" s="1104"/>
      <c r="L40" s="1104"/>
      <c r="M40" s="1076"/>
      <c r="N40" s="1076"/>
      <c r="O40" s="1105"/>
      <c r="P40" s="1106">
        <f t="shared" si="1"/>
        <v>6.9142857142857148E-3</v>
      </c>
      <c r="Q40" s="1107">
        <f t="shared" si="0"/>
        <v>0</v>
      </c>
    </row>
    <row r="41" spans="1:17">
      <c r="A41" s="1075"/>
      <c r="B41" s="1101"/>
      <c r="C41" s="1101"/>
      <c r="D41" s="1102"/>
      <c r="E41" s="1103"/>
      <c r="F41" s="1103"/>
      <c r="G41" s="1103"/>
      <c r="H41" s="1103"/>
      <c r="I41" s="1103"/>
      <c r="J41" s="1103"/>
      <c r="K41" s="1104"/>
      <c r="L41" s="1104"/>
      <c r="M41" s="1076"/>
      <c r="N41" s="1076"/>
      <c r="O41" s="1105"/>
      <c r="P41" s="1106">
        <f t="shared" si="1"/>
        <v>6.9142857142857148E-3</v>
      </c>
      <c r="Q41" s="1107">
        <f t="shared" si="0"/>
        <v>0</v>
      </c>
    </row>
    <row r="42" spans="1:17">
      <c r="A42" s="1075"/>
      <c r="B42" s="1101"/>
      <c r="C42" s="1101"/>
      <c r="D42" s="1102"/>
      <c r="E42" s="1103"/>
      <c r="F42" s="1103"/>
      <c r="G42" s="1103"/>
      <c r="H42" s="1103"/>
      <c r="I42" s="1103"/>
      <c r="J42" s="1103"/>
      <c r="K42" s="1104"/>
      <c r="L42" s="1104"/>
      <c r="M42" s="1076"/>
      <c r="N42" s="1076"/>
      <c r="O42" s="1105"/>
      <c r="P42" s="1106">
        <f t="shared" si="1"/>
        <v>6.9142857142857148E-3</v>
      </c>
      <c r="Q42" s="1107">
        <f t="shared" si="0"/>
        <v>0</v>
      </c>
    </row>
    <row r="43" spans="1:17">
      <c r="A43" s="1075"/>
      <c r="B43" s="1101"/>
      <c r="C43" s="1101"/>
      <c r="D43" s="1102"/>
      <c r="E43" s="1103"/>
      <c r="F43" s="1103"/>
      <c r="G43" s="1103"/>
      <c r="H43" s="1103"/>
      <c r="I43" s="1103"/>
      <c r="J43" s="1103"/>
      <c r="K43" s="1104"/>
      <c r="L43" s="1104"/>
      <c r="M43" s="1076"/>
      <c r="N43" s="1076"/>
      <c r="O43" s="1105"/>
      <c r="P43" s="1106">
        <f t="shared" si="1"/>
        <v>6.9142857142857148E-3</v>
      </c>
      <c r="Q43" s="1107">
        <f t="shared" si="0"/>
        <v>0</v>
      </c>
    </row>
    <row r="44" spans="1:17">
      <c r="A44" s="1075"/>
      <c r="B44" s="1101"/>
      <c r="C44" s="1101"/>
      <c r="D44" s="1102"/>
      <c r="E44" s="1103"/>
      <c r="F44" s="1103"/>
      <c r="G44" s="1103"/>
      <c r="H44" s="1103"/>
      <c r="I44" s="1103"/>
      <c r="J44" s="1103"/>
      <c r="K44" s="1104"/>
      <c r="L44" s="1104"/>
      <c r="M44" s="1076"/>
      <c r="N44" s="1076"/>
      <c r="O44" s="1105"/>
      <c r="P44" s="1106">
        <f t="shared" si="1"/>
        <v>6.9142857142857148E-3</v>
      </c>
      <c r="Q44" s="1107">
        <f t="shared" si="0"/>
        <v>0</v>
      </c>
    </row>
    <row r="45" spans="1:17">
      <c r="A45" s="1075"/>
      <c r="B45" s="1101"/>
      <c r="C45" s="1101"/>
      <c r="D45" s="1102"/>
      <c r="E45" s="1103"/>
      <c r="F45" s="1103"/>
      <c r="G45" s="1103"/>
      <c r="H45" s="1103"/>
      <c r="I45" s="1103"/>
      <c r="J45" s="1103"/>
      <c r="K45" s="1104"/>
      <c r="L45" s="1104"/>
      <c r="M45" s="1076"/>
      <c r="N45" s="1076"/>
      <c r="O45" s="1105"/>
      <c r="P45" s="1106">
        <f t="shared" si="1"/>
        <v>6.9142857142857148E-3</v>
      </c>
      <c r="Q45" s="1107">
        <f t="shared" si="0"/>
        <v>0</v>
      </c>
    </row>
    <row r="46" spans="1:17">
      <c r="A46" s="1075"/>
      <c r="B46" s="1101"/>
      <c r="C46" s="1101"/>
      <c r="D46" s="1102"/>
      <c r="E46" s="1103"/>
      <c r="F46" s="1103"/>
      <c r="G46" s="1103"/>
      <c r="H46" s="1103"/>
      <c r="I46" s="1103"/>
      <c r="J46" s="1103"/>
      <c r="K46" s="1104"/>
      <c r="L46" s="1104"/>
      <c r="M46" s="1076"/>
      <c r="N46" s="1076"/>
      <c r="O46" s="1105"/>
      <c r="P46" s="1106">
        <f t="shared" si="1"/>
        <v>6.9142857142857148E-3</v>
      </c>
      <c r="Q46" s="1107">
        <f t="shared" si="0"/>
        <v>0</v>
      </c>
    </row>
    <row r="47" spans="1:17">
      <c r="A47" s="1075"/>
      <c r="B47" s="1101"/>
      <c r="C47" s="1101"/>
      <c r="D47" s="1102"/>
      <c r="E47" s="1103"/>
      <c r="F47" s="1103"/>
      <c r="G47" s="1103"/>
      <c r="H47" s="1103"/>
      <c r="I47" s="1103"/>
      <c r="J47" s="1103"/>
      <c r="K47" s="1104"/>
      <c r="L47" s="1104"/>
      <c r="M47" s="1076"/>
      <c r="N47" s="1076"/>
      <c r="O47" s="1105"/>
      <c r="P47" s="1106">
        <f t="shared" si="1"/>
        <v>6.9142857142857148E-3</v>
      </c>
      <c r="Q47" s="1107">
        <f t="shared" si="0"/>
        <v>0</v>
      </c>
    </row>
    <row r="48" spans="1:17">
      <c r="A48" s="1075"/>
      <c r="B48" s="1101"/>
      <c r="C48" s="1101"/>
      <c r="D48" s="1102"/>
      <c r="E48" s="1103"/>
      <c r="F48" s="1103"/>
      <c r="G48" s="1103"/>
      <c r="H48" s="1103"/>
      <c r="I48" s="1103"/>
      <c r="J48" s="1103"/>
      <c r="K48" s="1104"/>
      <c r="L48" s="1104"/>
      <c r="M48" s="1076"/>
      <c r="N48" s="1076"/>
      <c r="O48" s="1105"/>
      <c r="P48" s="1106">
        <f t="shared" si="1"/>
        <v>6.9142857142857148E-3</v>
      </c>
      <c r="Q48" s="1107">
        <f t="shared" si="0"/>
        <v>0</v>
      </c>
    </row>
    <row r="49" spans="1:17">
      <c r="A49" s="1075"/>
      <c r="B49" s="1101"/>
      <c r="C49" s="1101"/>
      <c r="D49" s="1102"/>
      <c r="E49" s="1103"/>
      <c r="F49" s="1103"/>
      <c r="G49" s="1103"/>
      <c r="H49" s="1103"/>
      <c r="I49" s="1103"/>
      <c r="J49" s="1103"/>
      <c r="K49" s="1104"/>
      <c r="L49" s="1104"/>
      <c r="M49" s="1076"/>
      <c r="N49" s="1076"/>
      <c r="O49" s="1105"/>
      <c r="P49" s="1106">
        <f t="shared" si="1"/>
        <v>6.9142857142857148E-3</v>
      </c>
      <c r="Q49" s="1107">
        <f t="shared" si="0"/>
        <v>0</v>
      </c>
    </row>
    <row r="50" spans="1:17">
      <c r="A50" s="1075"/>
      <c r="B50" s="1108"/>
      <c r="C50" s="1108"/>
      <c r="D50" s="1109"/>
      <c r="E50" s="1110"/>
      <c r="F50" s="1111"/>
      <c r="G50" s="1110"/>
      <c r="H50" s="1112"/>
      <c r="I50" s="1111"/>
      <c r="J50" s="1111"/>
      <c r="K50" s="1111"/>
      <c r="L50" s="1111"/>
      <c r="M50" s="1111"/>
      <c r="N50" s="1111"/>
      <c r="O50" s="1113"/>
      <c r="P50" s="1114"/>
      <c r="Q50" s="1108"/>
    </row>
    <row r="51" spans="1:17">
      <c r="A51" s="1075"/>
      <c r="D51" s="1098"/>
      <c r="E51" s="1098"/>
      <c r="F51" s="1098"/>
      <c r="G51" s="1098"/>
      <c r="H51" s="1098"/>
      <c r="I51" s="1098"/>
      <c r="J51" s="1098"/>
      <c r="K51" s="1098"/>
      <c r="L51" s="1098"/>
    </row>
    <row r="52" spans="1:17">
      <c r="A52" s="1075"/>
      <c r="B52" s="1057" t="s">
        <v>601</v>
      </c>
      <c r="D52" s="1115"/>
      <c r="E52" s="1115"/>
      <c r="F52" s="1115"/>
      <c r="G52" s="1115"/>
      <c r="H52" s="1115"/>
      <c r="I52" s="1115"/>
      <c r="J52" s="1115"/>
      <c r="K52" s="1115"/>
      <c r="L52" s="1115"/>
    </row>
    <row r="53" spans="1:17">
      <c r="A53" s="1075"/>
      <c r="B53" s="1057" t="s">
        <v>865</v>
      </c>
      <c r="D53" s="1115"/>
      <c r="E53" s="1115"/>
      <c r="F53" s="1115"/>
      <c r="G53" s="1115"/>
      <c r="H53" s="1116"/>
      <c r="I53" s="1116"/>
      <c r="J53" s="1116"/>
      <c r="K53" s="1116"/>
      <c r="L53" s="1115"/>
    </row>
    <row r="54" spans="1:17">
      <c r="A54" s="1075"/>
      <c r="B54" s="1057" t="s">
        <v>965</v>
      </c>
      <c r="D54" s="1115"/>
      <c r="E54" s="1115"/>
      <c r="F54" s="1115"/>
      <c r="G54" s="1115"/>
      <c r="H54" s="1116"/>
      <c r="I54" s="1116"/>
      <c r="J54" s="1116"/>
      <c r="K54" s="1116"/>
      <c r="L54" s="1115"/>
    </row>
    <row r="55" spans="1:17">
      <c r="B55" s="1057" t="s">
        <v>966</v>
      </c>
    </row>
    <row r="68" s="1057" customFormat="1" ht="24" customHeight="1"/>
  </sheetData>
  <mergeCells count="6">
    <mergeCell ref="D28:O28"/>
    <mergeCell ref="E5:F5"/>
    <mergeCell ref="D22:E22"/>
    <mergeCell ref="D23:E23"/>
    <mergeCell ref="F23:G23"/>
    <mergeCell ref="I23:L23"/>
  </mergeCells>
  <printOptions horizontalCentered="1"/>
  <pageMargins left="0.25" right="0.25" top="0.75" bottom="0.75" header="0.3" footer="0.3"/>
  <pageSetup scale="49" orientation="landscape" r:id="rId1"/>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pageSetUpPr fitToPage="1"/>
  </sheetPr>
  <dimension ref="A1:Q68"/>
  <sheetViews>
    <sheetView view="pageBreakPreview" zoomScale="75" zoomScaleNormal="100" zoomScaleSheetLayoutView="75" workbookViewId="0"/>
  </sheetViews>
  <sheetFormatPr defaultRowHeight="15.5"/>
  <cols>
    <col min="2" max="2" width="43.69140625" customWidth="1"/>
    <col min="3" max="3" width="15.53515625" customWidth="1"/>
    <col min="4" max="4" width="16.3046875" customWidth="1"/>
    <col min="5" max="6" width="12.07421875" customWidth="1"/>
    <col min="7" max="8" width="11.84375" bestFit="1" customWidth="1"/>
  </cols>
  <sheetData>
    <row r="1" spans="1:9">
      <c r="A1" s="368"/>
      <c r="C1" s="447" t="s">
        <v>287</v>
      </c>
      <c r="I1" s="787" t="s">
        <v>890</v>
      </c>
    </row>
    <row r="2" spans="1:9">
      <c r="C2" s="446" t="s">
        <v>472</v>
      </c>
    </row>
    <row r="3" spans="1:9">
      <c r="C3" s="447" t="str">
        <f>+'Attachment H'!D5</f>
        <v>GridLiance High Plains LLC</v>
      </c>
      <c r="G3" s="439"/>
      <c r="H3" s="439"/>
    </row>
    <row r="4" spans="1:9">
      <c r="C4" s="438"/>
      <c r="G4" s="439"/>
      <c r="H4" s="439"/>
    </row>
    <row r="5" spans="1:9">
      <c r="A5" s="429"/>
      <c r="B5" s="432" t="s">
        <v>469</v>
      </c>
      <c r="C5" s="431"/>
      <c r="D5" s="430"/>
      <c r="E5" s="430"/>
      <c r="F5" s="430"/>
      <c r="G5" s="440"/>
      <c r="H5" s="440"/>
    </row>
    <row r="6" spans="1:9" s="600" customFormat="1">
      <c r="A6" s="597"/>
      <c r="B6" s="598" t="s">
        <v>293</v>
      </c>
      <c r="C6" s="599"/>
      <c r="D6" s="598" t="s">
        <v>294</v>
      </c>
      <c r="E6" s="598" t="s">
        <v>295</v>
      </c>
      <c r="F6" s="598" t="s">
        <v>296</v>
      </c>
      <c r="G6" s="598" t="s">
        <v>298</v>
      </c>
      <c r="H6" s="598" t="s">
        <v>297</v>
      </c>
      <c r="I6" s="598" t="s">
        <v>299</v>
      </c>
    </row>
    <row r="7" spans="1:9">
      <c r="A7" s="429"/>
      <c r="B7" s="428"/>
      <c r="C7" s="428"/>
      <c r="D7" s="441"/>
      <c r="E7" s="441"/>
      <c r="F7" s="441"/>
      <c r="G7" s="441"/>
      <c r="H7" s="441"/>
    </row>
    <row r="8" spans="1:9">
      <c r="A8" s="601">
        <v>1</v>
      </c>
      <c r="B8" s="529"/>
      <c r="C8" s="602"/>
      <c r="D8" s="603" t="s">
        <v>695</v>
      </c>
      <c r="E8" s="628" t="s">
        <v>864</v>
      </c>
      <c r="F8" s="628" t="s">
        <v>864</v>
      </c>
      <c r="G8" s="628" t="s">
        <v>864</v>
      </c>
      <c r="H8" s="628" t="s">
        <v>864</v>
      </c>
      <c r="I8" s="604" t="s">
        <v>21</v>
      </c>
    </row>
    <row r="9" spans="1:9">
      <c r="A9" s="601">
        <v>2</v>
      </c>
      <c r="B9" s="605" t="s">
        <v>2</v>
      </c>
      <c r="C9" s="605"/>
      <c r="D9" s="54">
        <v>0</v>
      </c>
      <c r="E9" s="54">
        <v>0</v>
      </c>
      <c r="F9" s="54">
        <v>0</v>
      </c>
      <c r="G9" s="54">
        <v>0</v>
      </c>
      <c r="H9" s="54">
        <v>0</v>
      </c>
      <c r="I9" s="27"/>
    </row>
    <row r="10" spans="1:9">
      <c r="A10" s="601">
        <v>3</v>
      </c>
      <c r="B10" s="605" t="s">
        <v>598</v>
      </c>
      <c r="C10" s="605"/>
      <c r="D10" s="54">
        <v>0</v>
      </c>
      <c r="E10" s="54">
        <v>0</v>
      </c>
      <c r="F10" s="54">
        <v>0</v>
      </c>
      <c r="G10" s="54">
        <v>0</v>
      </c>
      <c r="H10" s="54">
        <v>0</v>
      </c>
      <c r="I10" s="27"/>
    </row>
    <row r="11" spans="1:9">
      <c r="A11" s="601">
        <v>4</v>
      </c>
      <c r="B11" s="605" t="s">
        <v>697</v>
      </c>
      <c r="C11" s="605"/>
      <c r="D11" s="54">
        <f>IF(D9=0,0,D9/D10)</f>
        <v>0</v>
      </c>
      <c r="E11" s="54">
        <f t="shared" ref="E11:H11" si="0">IF(E9=0,0,E9/E10)</f>
        <v>0</v>
      </c>
      <c r="F11" s="54">
        <f t="shared" si="0"/>
        <v>0</v>
      </c>
      <c r="G11" s="54">
        <f t="shared" si="0"/>
        <v>0</v>
      </c>
      <c r="H11" s="54">
        <f t="shared" si="0"/>
        <v>0</v>
      </c>
      <c r="I11" s="27"/>
    </row>
    <row r="12" spans="1:9">
      <c r="A12" s="601">
        <v>5</v>
      </c>
      <c r="B12" s="605" t="s">
        <v>693</v>
      </c>
      <c r="C12" s="605"/>
      <c r="D12" s="757">
        <v>0</v>
      </c>
      <c r="E12" s="757">
        <v>0</v>
      </c>
      <c r="F12" s="757">
        <v>0</v>
      </c>
      <c r="G12" s="757">
        <v>0</v>
      </c>
      <c r="H12" s="757">
        <v>0</v>
      </c>
      <c r="I12" s="27"/>
    </row>
    <row r="13" spans="1:9">
      <c r="A13" s="601">
        <v>6</v>
      </c>
      <c r="B13" s="605" t="s">
        <v>696</v>
      </c>
      <c r="C13" s="605"/>
      <c r="D13" s="695">
        <f>D11*D12</f>
        <v>0</v>
      </c>
      <c r="E13" s="695">
        <f>E11*E12</f>
        <v>0</v>
      </c>
      <c r="F13" s="695">
        <f>F11*F12</f>
        <v>0</v>
      </c>
      <c r="G13" s="695">
        <f>G11*G12</f>
        <v>0</v>
      </c>
      <c r="H13" s="695">
        <f>H11*H12</f>
        <v>0</v>
      </c>
      <c r="I13" s="27">
        <f>SUM(D13:H13)</f>
        <v>0</v>
      </c>
    </row>
    <row r="14" spans="1:9">
      <c r="A14" s="601">
        <v>7</v>
      </c>
      <c r="B14" s="605" t="s">
        <v>588</v>
      </c>
      <c r="C14" s="605"/>
      <c r="D14" s="695"/>
      <c r="E14" s="27"/>
      <c r="F14" s="27"/>
      <c r="G14" s="27"/>
      <c r="H14" s="27"/>
      <c r="I14" s="27"/>
    </row>
    <row r="15" spans="1:9">
      <c r="A15" s="529"/>
      <c r="B15" s="529"/>
      <c r="C15" s="15"/>
      <c r="D15" s="15"/>
      <c r="E15" s="15"/>
      <c r="F15" s="15"/>
      <c r="G15" s="15"/>
      <c r="H15" s="15"/>
      <c r="I15" s="15"/>
    </row>
    <row r="16" spans="1:9" ht="26.5">
      <c r="A16" s="307">
        <v>8</v>
      </c>
      <c r="B16" s="606" t="s">
        <v>673</v>
      </c>
      <c r="C16" s="15"/>
      <c r="D16" s="607"/>
      <c r="E16" s="607"/>
      <c r="F16" s="607"/>
      <c r="G16" s="607"/>
      <c r="H16" s="607"/>
      <c r="I16" s="18">
        <f>SUM(D16:H16)</f>
        <v>0</v>
      </c>
    </row>
    <row r="18" spans="1:17">
      <c r="A18" s="466" t="s">
        <v>73</v>
      </c>
      <c r="B18" s="466"/>
      <c r="C18" s="25"/>
      <c r="D18" s="25"/>
      <c r="E18" s="25"/>
      <c r="F18" s="25"/>
      <c r="G18" s="25"/>
      <c r="H18" s="25"/>
      <c r="I18" s="25"/>
      <c r="J18" s="25"/>
      <c r="K18" s="25"/>
      <c r="L18" s="25"/>
      <c r="M18" s="25"/>
      <c r="N18" s="25"/>
      <c r="O18" s="25"/>
      <c r="P18" s="25"/>
      <c r="Q18" s="25"/>
    </row>
    <row r="19" spans="1:17" ht="16" thickBot="1">
      <c r="A19" s="467" t="s">
        <v>74</v>
      </c>
      <c r="B19" s="466"/>
      <c r="C19" s="25"/>
      <c r="D19" s="25"/>
      <c r="E19" s="25"/>
      <c r="F19" s="25"/>
      <c r="G19" s="25"/>
      <c r="H19" s="25"/>
      <c r="I19" s="25"/>
      <c r="J19" s="25"/>
      <c r="K19" s="25"/>
      <c r="L19" s="25"/>
      <c r="M19" s="25"/>
      <c r="N19" s="25"/>
      <c r="O19" s="25"/>
      <c r="P19" s="25"/>
      <c r="Q19" s="25"/>
    </row>
    <row r="20" spans="1:17">
      <c r="A20" s="468" t="s">
        <v>75</v>
      </c>
      <c r="B20" s="617" t="s">
        <v>698</v>
      </c>
      <c r="C20" s="616"/>
      <c r="D20" s="616"/>
      <c r="E20" s="616"/>
      <c r="F20" s="616"/>
      <c r="G20" s="616"/>
      <c r="H20" s="616"/>
      <c r="I20" s="616"/>
      <c r="J20" s="616"/>
      <c r="K20" s="616"/>
      <c r="L20" s="616"/>
      <c r="M20" s="616"/>
      <c r="N20" s="616"/>
      <c r="O20" s="616"/>
      <c r="P20" s="616"/>
      <c r="Q20" s="616"/>
    </row>
    <row r="21" spans="1:17">
      <c r="A21" s="610"/>
      <c r="B21" s="611"/>
    </row>
    <row r="68" ht="24" customHeight="1"/>
  </sheetData>
  <phoneticPr fontId="0" type="noConversion"/>
  <pageMargins left="0.7" right="0.7" top="0.75" bottom="0.75" header="0.3" footer="0.3"/>
  <pageSetup scale="72" orientation="landscape" r:id="rId1"/>
  <customProperties>
    <customPr name="_pios_id" r:id="rId2"/>
  </customPropertie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pageSetUpPr fitToPage="1"/>
  </sheetPr>
  <dimension ref="A1:L181"/>
  <sheetViews>
    <sheetView view="pageBreakPreview" zoomScale="70" zoomScaleNormal="100" zoomScaleSheetLayoutView="70" workbookViewId="0"/>
  </sheetViews>
  <sheetFormatPr defaultColWidth="8.84375" defaultRowHeight="13"/>
  <cols>
    <col min="1" max="1" width="5.4609375" style="595" customWidth="1"/>
    <col min="2" max="2" width="21.4609375" style="325" customWidth="1"/>
    <col min="3" max="3" width="12.07421875" style="325" bestFit="1" customWidth="1"/>
    <col min="4" max="4" width="12.07421875" style="325" customWidth="1"/>
    <col min="5" max="5" width="11" style="325" customWidth="1"/>
    <col min="6" max="6" width="13.4609375" style="325" customWidth="1"/>
    <col min="7" max="7" width="14.07421875" style="325" customWidth="1"/>
    <col min="8" max="8" width="12.3046875" style="325" customWidth="1"/>
    <col min="9" max="9" width="14.07421875" style="325" customWidth="1"/>
    <col min="10" max="10" width="24.3046875" style="325" customWidth="1"/>
    <col min="11" max="11" width="7.23046875" style="325" customWidth="1"/>
    <col min="12" max="12" width="12.23046875" style="325" customWidth="1"/>
    <col min="13" max="13" width="8.07421875" style="325" customWidth="1"/>
    <col min="14" max="14" width="7.69140625" style="325" bestFit="1" customWidth="1"/>
    <col min="15" max="15" width="11.69140625" style="325" bestFit="1" customWidth="1"/>
    <col min="16" max="16" width="10.84375" style="325" bestFit="1" customWidth="1"/>
    <col min="17" max="16384" width="8.84375" style="325"/>
  </cols>
  <sheetData>
    <row r="1" spans="1:11" s="744" customFormat="1">
      <c r="A1" s="595"/>
      <c r="J1" s="788" t="s">
        <v>890</v>
      </c>
    </row>
    <row r="2" spans="1:11" s="302" customFormat="1" ht="15" customHeight="1">
      <c r="A2" s="1233" t="s">
        <v>490</v>
      </c>
      <c r="B2" s="1233"/>
      <c r="C2" s="1233"/>
      <c r="D2" s="1233"/>
      <c r="E2" s="1233"/>
      <c r="F2" s="1233"/>
      <c r="G2" s="1233"/>
      <c r="H2" s="1233"/>
      <c r="I2" s="1233"/>
      <c r="J2" s="1233"/>
    </row>
    <row r="3" spans="1:11" s="302" customFormat="1">
      <c r="A3" s="1233" t="s">
        <v>495</v>
      </c>
      <c r="B3" s="1233"/>
      <c r="C3" s="1233"/>
      <c r="D3" s="1233"/>
      <c r="E3" s="1233"/>
      <c r="F3" s="1233"/>
      <c r="G3" s="1233"/>
      <c r="H3" s="1233"/>
      <c r="I3" s="1233"/>
      <c r="J3" s="1233"/>
    </row>
    <row r="4" spans="1:11" s="302" customFormat="1" ht="15" customHeight="1">
      <c r="A4" s="1234" t="str">
        <f>+'Attachment H'!D5</f>
        <v>GridLiance High Plains LLC</v>
      </c>
      <c r="B4" s="1234"/>
      <c r="C4" s="1234"/>
      <c r="D4" s="1234"/>
      <c r="E4" s="1234"/>
      <c r="F4" s="1234"/>
      <c r="G4" s="1234"/>
      <c r="H4" s="1234"/>
      <c r="I4" s="1234"/>
      <c r="J4" s="1234"/>
      <c r="K4" s="306"/>
    </row>
    <row r="5" spans="1:11" s="302" customFormat="1">
      <c r="A5" s="569"/>
      <c r="B5" s="306"/>
      <c r="C5" s="306"/>
      <c r="D5" s="306"/>
      <c r="E5" s="306"/>
      <c r="F5" s="341"/>
      <c r="G5" s="306"/>
      <c r="H5" s="306"/>
      <c r="I5" s="306"/>
      <c r="J5" s="306"/>
      <c r="K5" s="306"/>
    </row>
    <row r="6" spans="1:11" s="302" customFormat="1">
      <c r="A6" s="569"/>
      <c r="B6" s="306" t="s">
        <v>651</v>
      </c>
      <c r="C6" s="306"/>
      <c r="D6" s="306"/>
      <c r="E6" s="306"/>
      <c r="F6" s="341"/>
      <c r="G6" s="306"/>
      <c r="H6" s="306"/>
      <c r="I6" s="306"/>
      <c r="J6" s="306"/>
      <c r="K6" s="306"/>
    </row>
    <row r="7" spans="1:11" s="302" customFormat="1">
      <c r="A7" s="569"/>
      <c r="B7" s="306" t="s">
        <v>163</v>
      </c>
      <c r="C7" s="306"/>
      <c r="D7" s="306"/>
      <c r="E7" s="306"/>
      <c r="F7" s="341"/>
      <c r="G7" s="306"/>
      <c r="H7" s="306"/>
      <c r="I7" s="306"/>
      <c r="J7" s="306"/>
      <c r="K7" s="306"/>
    </row>
    <row r="8" spans="1:11" s="302" customFormat="1">
      <c r="A8" s="569"/>
      <c r="B8" s="306" t="s">
        <v>164</v>
      </c>
      <c r="C8" s="306"/>
      <c r="D8" s="306"/>
      <c r="E8" s="306"/>
      <c r="F8" s="341"/>
      <c r="G8" s="306"/>
      <c r="H8" s="306"/>
      <c r="I8" s="306"/>
      <c r="J8" s="306"/>
      <c r="K8" s="306"/>
    </row>
    <row r="9" spans="1:11" s="302" customFormat="1">
      <c r="A9" s="569"/>
      <c r="B9" s="306"/>
      <c r="C9" s="306"/>
      <c r="D9" s="306"/>
      <c r="E9" s="306"/>
      <c r="F9" s="341"/>
      <c r="G9" s="306"/>
      <c r="H9" s="306"/>
      <c r="I9" s="306"/>
      <c r="J9" s="306"/>
      <c r="K9" s="306"/>
    </row>
    <row r="10" spans="1:11" s="302" customFormat="1" ht="13.5" thickBot="1">
      <c r="A10" s="473"/>
      <c r="B10" s="306" t="s">
        <v>838</v>
      </c>
      <c r="C10" s="306"/>
      <c r="D10" s="306"/>
      <c r="E10" s="306"/>
      <c r="F10" s="306"/>
      <c r="G10" s="306"/>
      <c r="H10" s="306"/>
      <c r="I10" s="306"/>
      <c r="J10" s="306"/>
      <c r="K10" s="306"/>
    </row>
    <row r="11" spans="1:11" s="302" customFormat="1">
      <c r="A11" s="473"/>
      <c r="B11" s="342"/>
      <c r="C11" s="309"/>
      <c r="D11" s="309"/>
      <c r="E11" s="309"/>
      <c r="F11" s="321"/>
      <c r="G11" s="306"/>
      <c r="H11" s="306"/>
      <c r="I11" s="306"/>
      <c r="J11" s="306"/>
      <c r="K11" s="306"/>
    </row>
    <row r="12" spans="1:11" s="302" customFormat="1" ht="13.5" thickBot="1">
      <c r="A12" s="473">
        <v>1</v>
      </c>
      <c r="B12" s="313" t="s">
        <v>108</v>
      </c>
      <c r="C12" s="343"/>
      <c r="D12" s="343"/>
      <c r="E12" s="343"/>
      <c r="F12" s="344"/>
      <c r="G12" s="306"/>
      <c r="H12" s="1235"/>
      <c r="I12" s="1235"/>
      <c r="J12" s="306"/>
      <c r="K12" s="306"/>
    </row>
    <row r="13" spans="1:11" s="302" customFormat="1" ht="13.5" thickBot="1">
      <c r="A13" s="473"/>
      <c r="B13" s="742" t="s">
        <v>839</v>
      </c>
      <c r="D13" s="306"/>
      <c r="E13" s="306"/>
      <c r="F13" s="345"/>
      <c r="G13" s="306"/>
      <c r="H13" s="346"/>
      <c r="I13" s="303"/>
      <c r="J13" s="306"/>
      <c r="K13" s="306"/>
    </row>
    <row r="14" spans="1:11" s="302" customFormat="1">
      <c r="A14" s="473">
        <v>2</v>
      </c>
      <c r="B14" s="342" t="s">
        <v>652</v>
      </c>
      <c r="C14" s="309"/>
      <c r="D14" s="309"/>
      <c r="E14" s="309"/>
      <c r="F14" s="304" t="e">
        <f>ROUND(XIRR(J55:J71,B55:B71,0.08),4)</f>
        <v>#NUM!</v>
      </c>
      <c r="G14" s="471"/>
      <c r="H14" s="305"/>
      <c r="I14" s="305"/>
      <c r="J14" s="306"/>
      <c r="K14" s="306"/>
    </row>
    <row r="15" spans="1:11" s="302" customFormat="1">
      <c r="A15" s="473">
        <f>+A14+1</f>
        <v>3</v>
      </c>
      <c r="B15" s="347" t="s">
        <v>653</v>
      </c>
      <c r="C15" s="306"/>
      <c r="D15" s="306"/>
      <c r="E15" s="306"/>
      <c r="F15" s="348"/>
      <c r="G15" s="306"/>
      <c r="H15" s="305"/>
      <c r="I15" s="305"/>
      <c r="J15" s="327"/>
    </row>
    <row r="16" spans="1:11" s="302" customFormat="1">
      <c r="A16" s="473">
        <f t="shared" ref="A16:A78" si="0">+A15+1</f>
        <v>4</v>
      </c>
      <c r="B16" s="347"/>
      <c r="C16" s="306"/>
      <c r="D16" s="306"/>
      <c r="E16" s="306"/>
      <c r="F16" s="349"/>
      <c r="G16" s="306"/>
      <c r="H16" s="305"/>
      <c r="I16" s="305"/>
      <c r="J16" s="327"/>
    </row>
    <row r="17" spans="1:12" s="302" customFormat="1">
      <c r="A17" s="473">
        <f t="shared" si="0"/>
        <v>5</v>
      </c>
      <c r="B17" s="347"/>
      <c r="C17" s="306"/>
      <c r="D17" s="306"/>
      <c r="E17" s="306"/>
      <c r="F17" s="349"/>
      <c r="G17" s="306"/>
      <c r="H17" s="306"/>
      <c r="I17" s="306"/>
      <c r="J17" s="306"/>
      <c r="K17" s="350"/>
    </row>
    <row r="18" spans="1:12" s="302" customFormat="1">
      <c r="A18" s="473">
        <f t="shared" si="0"/>
        <v>6</v>
      </c>
      <c r="B18" s="347" t="s">
        <v>109</v>
      </c>
      <c r="C18" s="307"/>
      <c r="D18" s="306"/>
      <c r="E18" s="306"/>
      <c r="F18" s="349"/>
      <c r="G18" s="306"/>
      <c r="H18" s="306"/>
      <c r="J18" s="353"/>
      <c r="K18" s="306"/>
    </row>
    <row r="19" spans="1:12" s="302" customFormat="1">
      <c r="A19" s="473">
        <f t="shared" si="0"/>
        <v>7</v>
      </c>
      <c r="B19" s="347"/>
      <c r="C19" s="307"/>
      <c r="D19" s="306"/>
      <c r="E19" s="306"/>
      <c r="F19" s="349"/>
      <c r="G19" s="306"/>
      <c r="H19" s="306"/>
      <c r="I19" s="306"/>
      <c r="J19" s="306"/>
      <c r="K19" s="306"/>
    </row>
    <row r="20" spans="1:12" s="302" customFormat="1" ht="19.5" customHeight="1" thickBot="1">
      <c r="A20" s="473">
        <f t="shared" si="0"/>
        <v>8</v>
      </c>
      <c r="B20" s="313"/>
      <c r="C20" s="308"/>
      <c r="D20" s="343"/>
      <c r="E20" s="343"/>
      <c r="F20" s="351"/>
      <c r="G20" s="306"/>
      <c r="H20" s="306"/>
      <c r="I20" s="306"/>
      <c r="J20" s="306"/>
      <c r="K20" s="306"/>
    </row>
    <row r="21" spans="1:12" s="302" customFormat="1">
      <c r="A21" s="473"/>
      <c r="B21" s="340"/>
      <c r="D21" s="306"/>
      <c r="E21" s="306"/>
      <c r="F21" s="352"/>
      <c r="G21" s="306"/>
      <c r="H21" s="306"/>
      <c r="I21" s="306"/>
      <c r="J21" s="306"/>
      <c r="K21" s="306"/>
    </row>
    <row r="22" spans="1:12" s="302" customFormat="1" ht="13.5" thickBot="1">
      <c r="A22" s="473"/>
      <c r="B22" s="306" t="s">
        <v>840</v>
      </c>
      <c r="D22" s="306"/>
      <c r="E22" s="306"/>
      <c r="F22" s="353"/>
      <c r="G22" s="306"/>
      <c r="H22" s="306"/>
      <c r="I22" s="306"/>
      <c r="J22" s="306"/>
      <c r="K22" s="306"/>
    </row>
    <row r="23" spans="1:12" s="302" customFormat="1">
      <c r="A23" s="473">
        <f>+A20+1</f>
        <v>9</v>
      </c>
      <c r="B23" s="354"/>
      <c r="C23" s="309"/>
      <c r="D23" s="309"/>
      <c r="E23" s="309"/>
      <c r="F23" s="355"/>
      <c r="G23" s="742"/>
      <c r="H23" s="742"/>
      <c r="I23" s="742"/>
      <c r="J23" s="742"/>
      <c r="K23" s="306"/>
    </row>
    <row r="24" spans="1:12" s="302" customFormat="1">
      <c r="A24" s="473">
        <f t="shared" si="0"/>
        <v>10</v>
      </c>
      <c r="B24" s="347" t="s">
        <v>540</v>
      </c>
      <c r="C24" s="742"/>
      <c r="D24" s="742"/>
      <c r="E24" s="307" t="s">
        <v>654</v>
      </c>
      <c r="F24" s="570" t="s">
        <v>19</v>
      </c>
      <c r="G24" s="742"/>
      <c r="H24" s="742"/>
      <c r="I24" s="742"/>
      <c r="J24" s="742"/>
      <c r="K24" s="306"/>
    </row>
    <row r="25" spans="1:12" s="302" customFormat="1">
      <c r="A25" s="473">
        <f t="shared" si="0"/>
        <v>11</v>
      </c>
      <c r="B25" s="571" t="s">
        <v>110</v>
      </c>
      <c r="C25" s="572"/>
      <c r="D25" s="572"/>
      <c r="E25" s="573"/>
      <c r="F25" s="574"/>
      <c r="G25" s="1231"/>
      <c r="H25" s="1232"/>
      <c r="I25" s="1232"/>
      <c r="J25" s="472"/>
      <c r="K25" s="306"/>
    </row>
    <row r="26" spans="1:12" s="302" customFormat="1">
      <c r="A26" s="473">
        <f t="shared" si="0"/>
        <v>12</v>
      </c>
      <c r="B26" s="571" t="s">
        <v>137</v>
      </c>
      <c r="C26" s="572"/>
      <c r="D26" s="572"/>
      <c r="E26" s="762"/>
      <c r="F26" s="574"/>
      <c r="G26" s="758"/>
      <c r="H26" s="357"/>
      <c r="I26" s="357"/>
      <c r="J26" s="742"/>
      <c r="K26" s="306"/>
      <c r="L26" s="575"/>
    </row>
    <row r="27" spans="1:12" s="302" customFormat="1">
      <c r="A27" s="473">
        <f t="shared" si="0"/>
        <v>13</v>
      </c>
      <c r="B27" s="571" t="s">
        <v>136</v>
      </c>
      <c r="C27" s="572"/>
      <c r="D27" s="572"/>
      <c r="E27" s="573"/>
      <c r="F27" s="574"/>
      <c r="G27" s="758"/>
      <c r="H27" s="357"/>
      <c r="I27" s="357"/>
      <c r="J27" s="474"/>
      <c r="K27" s="306"/>
    </row>
    <row r="28" spans="1:12" s="302" customFormat="1">
      <c r="A28" s="473">
        <f t="shared" si="0"/>
        <v>14</v>
      </c>
      <c r="B28" s="571" t="s">
        <v>135</v>
      </c>
      <c r="C28" s="572"/>
      <c r="D28" s="572"/>
      <c r="E28" s="576"/>
      <c r="F28" s="759"/>
      <c r="G28" s="758"/>
      <c r="H28" s="742"/>
      <c r="I28" s="742"/>
      <c r="J28" s="742"/>
      <c r="K28" s="306"/>
    </row>
    <row r="29" spans="1:12" s="302" customFormat="1">
      <c r="A29" s="473">
        <f t="shared" si="0"/>
        <v>15</v>
      </c>
      <c r="B29" s="571" t="s">
        <v>134</v>
      </c>
      <c r="C29" s="576"/>
      <c r="D29" s="572"/>
      <c r="E29" s="577"/>
      <c r="F29" s="759"/>
      <c r="G29" s="758"/>
      <c r="H29" s="741"/>
      <c r="I29" s="357"/>
      <c r="J29" s="742"/>
      <c r="K29" s="306"/>
    </row>
    <row r="30" spans="1:12" s="302" customFormat="1">
      <c r="A30" s="473" t="s">
        <v>644</v>
      </c>
      <c r="B30" s="571"/>
      <c r="C30" s="576"/>
      <c r="D30" s="572"/>
      <c r="E30" s="577"/>
      <c r="F30" s="760"/>
      <c r="G30" s="758"/>
      <c r="H30" s="741"/>
      <c r="I30" s="357"/>
      <c r="J30" s="742"/>
      <c r="K30" s="306"/>
    </row>
    <row r="31" spans="1:12" s="302" customFormat="1" ht="13.5" thickBot="1">
      <c r="A31" s="473">
        <f>+A29+1</f>
        <v>16</v>
      </c>
      <c r="B31" s="356" t="s">
        <v>111</v>
      </c>
      <c r="C31" s="358"/>
      <c r="D31" s="742"/>
      <c r="E31" s="578"/>
      <c r="F31" s="579">
        <f>SUM(F25:F29)</f>
        <v>0</v>
      </c>
      <c r="G31" s="758"/>
      <c r="H31" s="742"/>
      <c r="I31" s="742"/>
      <c r="J31" s="742"/>
      <c r="K31" s="306"/>
    </row>
    <row r="32" spans="1:12" s="302" customFormat="1" ht="14" thickTop="1" thickBot="1">
      <c r="A32" s="473"/>
      <c r="B32" s="312"/>
      <c r="C32" s="363"/>
      <c r="D32" s="343"/>
      <c r="E32" s="343"/>
      <c r="F32" s="364"/>
      <c r="G32" s="758"/>
      <c r="H32" s="742"/>
      <c r="I32" s="742"/>
      <c r="J32" s="472"/>
      <c r="K32" s="306"/>
    </row>
    <row r="33" spans="1:11" s="302" customFormat="1">
      <c r="A33" s="473">
        <f>+A31+1</f>
        <v>17</v>
      </c>
      <c r="B33" s="580"/>
      <c r="C33" s="581"/>
      <c r="D33" s="582"/>
      <c r="E33" s="582"/>
      <c r="F33" s="583"/>
      <c r="G33" s="758"/>
      <c r="H33" s="742"/>
      <c r="I33" s="742"/>
      <c r="J33" s="359"/>
      <c r="K33" s="306"/>
    </row>
    <row r="34" spans="1:11" s="302" customFormat="1">
      <c r="A34" s="473">
        <f t="shared" si="0"/>
        <v>18</v>
      </c>
      <c r="B34" s="584" t="s">
        <v>138</v>
      </c>
      <c r="C34" s="576"/>
      <c r="D34" s="572"/>
      <c r="E34" s="761">
        <v>0</v>
      </c>
      <c r="F34" s="759">
        <v>0</v>
      </c>
      <c r="G34" s="758"/>
      <c r="H34" s="742"/>
      <c r="I34" s="742"/>
      <c r="J34" s="359"/>
      <c r="K34" s="306"/>
    </row>
    <row r="35" spans="1:11" s="302" customFormat="1">
      <c r="A35" s="473">
        <f t="shared" si="0"/>
        <v>19</v>
      </c>
      <c r="B35" s="584" t="s">
        <v>139</v>
      </c>
      <c r="C35" s="576"/>
      <c r="D35" s="572"/>
      <c r="E35" s="522">
        <v>0</v>
      </c>
      <c r="F35" s="759">
        <v>0</v>
      </c>
      <c r="G35" s="758"/>
      <c r="H35" s="742"/>
      <c r="I35" s="742"/>
      <c r="J35" s="359"/>
      <c r="K35" s="306"/>
    </row>
    <row r="36" spans="1:11" s="302" customFormat="1">
      <c r="A36" s="473">
        <v>21</v>
      </c>
      <c r="B36" s="584" t="s">
        <v>133</v>
      </c>
      <c r="C36" s="576"/>
      <c r="D36" s="572"/>
      <c r="E36" s="577"/>
      <c r="F36" s="585">
        <f>+E36</f>
        <v>0</v>
      </c>
      <c r="G36" s="758"/>
      <c r="H36" s="742"/>
      <c r="I36" s="742"/>
      <c r="J36" s="359"/>
      <c r="K36" s="306"/>
    </row>
    <row r="37" spans="1:11" s="302" customFormat="1" ht="13.5" thickBot="1">
      <c r="A37" s="473" t="s">
        <v>655</v>
      </c>
      <c r="B37" s="586"/>
      <c r="C37" s="587"/>
      <c r="D37" s="588"/>
      <c r="E37" s="589"/>
      <c r="F37" s="475"/>
      <c r="G37" s="758"/>
      <c r="H37" s="360"/>
      <c r="I37" s="357"/>
      <c r="J37" s="741"/>
      <c r="K37" s="306"/>
    </row>
    <row r="38" spans="1:11" s="302" customFormat="1">
      <c r="A38" s="473"/>
      <c r="B38" s="340"/>
      <c r="C38" s="341"/>
      <c r="D38" s="742"/>
      <c r="E38" s="476"/>
      <c r="F38" s="341"/>
      <c r="G38" s="758"/>
      <c r="H38" s="742"/>
      <c r="I38" s="742"/>
      <c r="J38" s="742"/>
      <c r="K38" s="306"/>
    </row>
    <row r="39" spans="1:11" s="302" customFormat="1" ht="13.5" thickBot="1">
      <c r="A39" s="473"/>
      <c r="B39" s="742" t="s">
        <v>841</v>
      </c>
      <c r="C39" s="341"/>
      <c r="D39" s="742"/>
      <c r="E39" s="742"/>
      <c r="F39" s="742"/>
      <c r="G39" s="742"/>
      <c r="H39" s="742"/>
      <c r="I39" s="742"/>
      <c r="J39" s="742"/>
      <c r="K39" s="306"/>
    </row>
    <row r="40" spans="1:11" s="302" customFormat="1" ht="13.5" thickBot="1">
      <c r="A40" s="473">
        <v>22</v>
      </c>
      <c r="B40" s="310"/>
      <c r="C40" s="311">
        <v>2015</v>
      </c>
      <c r="D40" s="311">
        <f t="shared" ref="D40:I40" si="1">+C40+1</f>
        <v>2016</v>
      </c>
      <c r="E40" s="311">
        <f t="shared" si="1"/>
        <v>2017</v>
      </c>
      <c r="F40" s="311">
        <f t="shared" si="1"/>
        <v>2018</v>
      </c>
      <c r="G40" s="311">
        <f t="shared" si="1"/>
        <v>2019</v>
      </c>
      <c r="H40" s="311">
        <f t="shared" si="1"/>
        <v>2020</v>
      </c>
      <c r="I40" s="311">
        <f t="shared" si="1"/>
        <v>2021</v>
      </c>
      <c r="J40" s="741"/>
    </row>
    <row r="41" spans="1:11" s="302" customFormat="1" ht="13.5" thickBot="1">
      <c r="A41" s="473">
        <f t="shared" si="0"/>
        <v>23</v>
      </c>
      <c r="B41" s="312" t="s">
        <v>541</v>
      </c>
      <c r="C41" s="733"/>
      <c r="D41" s="733"/>
      <c r="E41" s="733"/>
      <c r="F41" s="733"/>
      <c r="G41" s="733"/>
      <c r="H41" s="733"/>
      <c r="I41" s="733"/>
      <c r="J41" s="741"/>
    </row>
    <row r="42" spans="1:11" s="302" customFormat="1" ht="13.5" thickBot="1">
      <c r="A42" s="473">
        <f t="shared" si="0"/>
        <v>24</v>
      </c>
      <c r="B42" s="312" t="s">
        <v>132</v>
      </c>
      <c r="C42" s="733"/>
      <c r="D42" s="733"/>
      <c r="E42" s="733"/>
      <c r="F42" s="733"/>
      <c r="G42" s="733"/>
      <c r="H42" s="733"/>
      <c r="I42" s="733"/>
      <c r="J42" s="741"/>
    </row>
    <row r="43" spans="1:11" s="302" customFormat="1" ht="13.5" thickBot="1">
      <c r="A43" s="473">
        <f t="shared" si="0"/>
        <v>25</v>
      </c>
      <c r="B43" s="313" t="s">
        <v>112</v>
      </c>
      <c r="C43" s="477">
        <f>SUM(C41:C42)</f>
        <v>0</v>
      </c>
      <c r="D43" s="477">
        <f t="shared" ref="D43:I43" si="2">SUM(D41:D42)</f>
        <v>0</v>
      </c>
      <c r="E43" s="477">
        <f t="shared" si="2"/>
        <v>0</v>
      </c>
      <c r="F43" s="477">
        <f t="shared" si="2"/>
        <v>0</v>
      </c>
      <c r="G43" s="477">
        <f t="shared" si="2"/>
        <v>0</v>
      </c>
      <c r="H43" s="477">
        <f t="shared" si="2"/>
        <v>0</v>
      </c>
      <c r="I43" s="477">
        <f t="shared" si="2"/>
        <v>0</v>
      </c>
      <c r="J43" s="741"/>
    </row>
    <row r="44" spans="1:11" s="302" customFormat="1">
      <c r="A44" s="473"/>
      <c r="B44" s="741"/>
      <c r="C44" s="741"/>
      <c r="D44" s="741"/>
      <c r="E44" s="741"/>
      <c r="F44" s="741"/>
      <c r="G44" s="741"/>
      <c r="H44" s="741"/>
      <c r="I44" s="741"/>
      <c r="J44" s="741"/>
    </row>
    <row r="45" spans="1:11" s="302" customFormat="1" ht="13.5" thickBot="1">
      <c r="A45" s="473"/>
      <c r="B45" s="741" t="s">
        <v>842</v>
      </c>
      <c r="C45" s="741"/>
      <c r="D45" s="741"/>
      <c r="E45" s="741"/>
      <c r="F45" s="741"/>
      <c r="G45" s="741"/>
      <c r="H45" s="741"/>
      <c r="I45" s="741"/>
      <c r="J45" s="741"/>
    </row>
    <row r="46" spans="1:11" s="302" customFormat="1">
      <c r="A46" s="473">
        <f>+A43+1</f>
        <v>26</v>
      </c>
      <c r="B46" s="314" t="s">
        <v>94</v>
      </c>
      <c r="C46" s="315" t="s">
        <v>93</v>
      </c>
      <c r="D46" s="315" t="s">
        <v>113</v>
      </c>
      <c r="E46" s="315" t="s">
        <v>114</v>
      </c>
      <c r="F46" s="315" t="s">
        <v>115</v>
      </c>
      <c r="G46" s="315" t="s">
        <v>116</v>
      </c>
      <c r="H46" s="315" t="s">
        <v>117</v>
      </c>
      <c r="I46" s="315" t="s">
        <v>118</v>
      </c>
      <c r="J46" s="316" t="s">
        <v>119</v>
      </c>
    </row>
    <row r="47" spans="1:11" s="302" customFormat="1" ht="51" customHeight="1">
      <c r="A47" s="473">
        <f t="shared" si="0"/>
        <v>27</v>
      </c>
      <c r="B47" s="317" t="s">
        <v>96</v>
      </c>
      <c r="C47" s="307"/>
      <c r="D47" s="318" t="s">
        <v>656</v>
      </c>
      <c r="E47" s="318" t="s">
        <v>120</v>
      </c>
      <c r="F47" s="318" t="s">
        <v>121</v>
      </c>
      <c r="G47" s="318" t="s">
        <v>657</v>
      </c>
      <c r="H47" s="318" t="s">
        <v>122</v>
      </c>
      <c r="I47" s="318" t="s">
        <v>167</v>
      </c>
      <c r="J47" s="319" t="s">
        <v>123</v>
      </c>
    </row>
    <row r="48" spans="1:11" s="302" customFormat="1" ht="27.75" customHeight="1" thickBot="1">
      <c r="A48" s="473">
        <f t="shared" si="0"/>
        <v>28</v>
      </c>
      <c r="B48" s="320"/>
      <c r="C48" s="308"/>
      <c r="D48" s="590" t="s">
        <v>658</v>
      </c>
      <c r="E48" s="590" t="s">
        <v>658</v>
      </c>
      <c r="F48" s="590" t="s">
        <v>659</v>
      </c>
      <c r="G48" s="590" t="s">
        <v>660</v>
      </c>
      <c r="H48" s="590" t="s">
        <v>661</v>
      </c>
      <c r="I48" s="590" t="s">
        <v>662</v>
      </c>
      <c r="J48" s="591" t="s">
        <v>124</v>
      </c>
    </row>
    <row r="49" spans="1:12" s="302" customFormat="1">
      <c r="A49" s="473">
        <f t="shared" si="0"/>
        <v>29</v>
      </c>
      <c r="B49" s="314"/>
      <c r="C49" s="315"/>
      <c r="D49" s="309"/>
      <c r="E49" s="309"/>
      <c r="F49" s="309"/>
      <c r="G49" s="309"/>
      <c r="H49" s="309"/>
      <c r="I49" s="309"/>
      <c r="J49" s="321"/>
    </row>
    <row r="50" spans="1:12" s="302" customFormat="1">
      <c r="A50" s="473">
        <f t="shared" si="0"/>
        <v>30</v>
      </c>
      <c r="B50" s="506"/>
      <c r="C50" s="507"/>
      <c r="D50" s="592"/>
      <c r="E50" s="572"/>
      <c r="F50" s="742"/>
      <c r="G50" s="742"/>
      <c r="H50" s="742"/>
      <c r="I50" s="742"/>
      <c r="J50" s="361"/>
    </row>
    <row r="51" spans="1:12" s="302" customFormat="1">
      <c r="A51" s="473">
        <f t="shared" si="0"/>
        <v>31</v>
      </c>
      <c r="B51" s="506"/>
      <c r="C51" s="508"/>
      <c r="D51" s="592"/>
      <c r="E51" s="576"/>
      <c r="F51" s="358">
        <f>+D51*0.4</f>
        <v>0</v>
      </c>
      <c r="G51" s="478">
        <v>0</v>
      </c>
      <c r="H51" s="362"/>
      <c r="I51" s="358"/>
      <c r="J51" s="361">
        <f>E51-G51-H51-I51</f>
        <v>0</v>
      </c>
    </row>
    <row r="52" spans="1:12" s="302" customFormat="1">
      <c r="A52" s="473">
        <f t="shared" si="0"/>
        <v>32</v>
      </c>
      <c r="B52" s="506"/>
      <c r="C52" s="508"/>
      <c r="D52" s="592"/>
      <c r="E52" s="576"/>
      <c r="F52" s="358">
        <f>SUM($E$51:E52)</f>
        <v>0</v>
      </c>
      <c r="G52" s="358">
        <f>F51*SUMIF($C$40:$I$40,YEAR(B51),$C$43:$I$43)*((B52-B51)/365)</f>
        <v>0</v>
      </c>
      <c r="H52" s="358"/>
      <c r="I52" s="358"/>
      <c r="J52" s="361">
        <f>E52-G52-H52-I52</f>
        <v>0</v>
      </c>
      <c r="L52" s="135"/>
    </row>
    <row r="53" spans="1:12" s="302" customFormat="1">
      <c r="A53" s="473">
        <f t="shared" si="0"/>
        <v>33</v>
      </c>
      <c r="B53" s="506"/>
      <c r="C53" s="508"/>
      <c r="D53" s="592"/>
      <c r="E53" s="576"/>
      <c r="F53" s="358">
        <f>SUM($E$51:E53)</f>
        <v>0</v>
      </c>
      <c r="G53" s="358">
        <f>F52*SUMIF($C$40:$I$40,YEAR(B52),$C$43:$I$43)*((B53-B52)/365)</f>
        <v>0</v>
      </c>
      <c r="H53" s="358"/>
      <c r="I53" s="358"/>
      <c r="J53" s="361">
        <f t="shared" ref="J53:J66" si="3">E53-G53-H53-I53</f>
        <v>0</v>
      </c>
      <c r="K53" s="322"/>
      <c r="L53" s="135"/>
    </row>
    <row r="54" spans="1:12" s="302" customFormat="1">
      <c r="A54" s="473">
        <f t="shared" si="0"/>
        <v>34</v>
      </c>
      <c r="B54" s="506"/>
      <c r="C54" s="508"/>
      <c r="D54" s="592"/>
      <c r="E54" s="576"/>
      <c r="F54" s="358">
        <f>SUM($E$51:E54)</f>
        <v>0</v>
      </c>
      <c r="G54" s="358">
        <f t="shared" ref="G54:G65" si="4">F53*SUMIF($C$40:$I$40,YEAR(B53),$C$43:$I$43)*((B54-B53)/365)</f>
        <v>0</v>
      </c>
      <c r="H54" s="362"/>
      <c r="I54" s="358"/>
      <c r="J54" s="361">
        <f t="shared" si="3"/>
        <v>0</v>
      </c>
      <c r="K54" s="322"/>
      <c r="L54" s="135"/>
    </row>
    <row r="55" spans="1:12" s="302" customFormat="1">
      <c r="A55" s="473">
        <f t="shared" si="0"/>
        <v>35</v>
      </c>
      <c r="B55" s="506"/>
      <c r="C55" s="508"/>
      <c r="D55" s="592"/>
      <c r="E55" s="576"/>
      <c r="F55" s="358">
        <f>SUM($E$51:E55)</f>
        <v>0</v>
      </c>
      <c r="G55" s="358">
        <f t="shared" si="4"/>
        <v>0</v>
      </c>
      <c r="H55" s="358">
        <f>F31/1000</f>
        <v>0</v>
      </c>
      <c r="I55" s="358">
        <f>($F$12/1000-F54)*$E$36/4</f>
        <v>0</v>
      </c>
      <c r="J55" s="361">
        <f t="shared" si="3"/>
        <v>0</v>
      </c>
      <c r="K55" s="322"/>
      <c r="L55" s="135"/>
    </row>
    <row r="56" spans="1:12" s="302" customFormat="1">
      <c r="A56" s="473">
        <f t="shared" si="0"/>
        <v>36</v>
      </c>
      <c r="B56" s="506"/>
      <c r="C56" s="508"/>
      <c r="D56" s="592"/>
      <c r="E56" s="576"/>
      <c r="F56" s="358">
        <f>SUM($E$51:E56)</f>
        <v>0</v>
      </c>
      <c r="G56" s="358">
        <f t="shared" si="4"/>
        <v>0</v>
      </c>
      <c r="H56" s="358"/>
      <c r="I56" s="358">
        <f>($F$12/1000-F55)*$E$36/4+$F$35/1000+$F$34/1000</f>
        <v>0</v>
      </c>
      <c r="J56" s="361">
        <f t="shared" si="3"/>
        <v>0</v>
      </c>
      <c r="K56" s="322"/>
      <c r="L56" s="135"/>
    </row>
    <row r="57" spans="1:12" s="302" customFormat="1">
      <c r="A57" s="473">
        <f t="shared" si="0"/>
        <v>37</v>
      </c>
      <c r="B57" s="506"/>
      <c r="C57" s="508"/>
      <c r="D57" s="592"/>
      <c r="E57" s="576"/>
      <c r="F57" s="358">
        <f>SUM($E$51:E57)</f>
        <v>0</v>
      </c>
      <c r="G57" s="358">
        <f t="shared" si="4"/>
        <v>0</v>
      </c>
      <c r="H57" s="358"/>
      <c r="I57" s="358">
        <f t="shared" ref="I57:I71" si="5">($F$12/1000-F56)*$E$36/4+$F$35/1000+$F$34/1000</f>
        <v>0</v>
      </c>
      <c r="J57" s="361">
        <f t="shared" si="3"/>
        <v>0</v>
      </c>
      <c r="K57" s="322"/>
      <c r="L57" s="135"/>
    </row>
    <row r="58" spans="1:12" s="302" customFormat="1">
      <c r="A58" s="473">
        <f t="shared" si="0"/>
        <v>38</v>
      </c>
      <c r="B58" s="506"/>
      <c r="C58" s="508"/>
      <c r="D58" s="592"/>
      <c r="E58" s="576"/>
      <c r="F58" s="358">
        <f>SUM($E$51:E58)</f>
        <v>0</v>
      </c>
      <c r="G58" s="358">
        <f t="shared" si="4"/>
        <v>0</v>
      </c>
      <c r="H58" s="358"/>
      <c r="I58" s="358">
        <f t="shared" si="5"/>
        <v>0</v>
      </c>
      <c r="J58" s="361">
        <f t="shared" si="3"/>
        <v>0</v>
      </c>
      <c r="K58" s="322"/>
      <c r="L58" s="135"/>
    </row>
    <row r="59" spans="1:12" s="302" customFormat="1">
      <c r="A59" s="473">
        <f t="shared" si="0"/>
        <v>39</v>
      </c>
      <c r="B59" s="506"/>
      <c r="C59" s="508"/>
      <c r="D59" s="592"/>
      <c r="E59" s="576"/>
      <c r="F59" s="358">
        <f>SUM($E$51:E59)</f>
        <v>0</v>
      </c>
      <c r="G59" s="358">
        <f t="shared" si="4"/>
        <v>0</v>
      </c>
      <c r="H59" s="358"/>
      <c r="I59" s="358">
        <f t="shared" si="5"/>
        <v>0</v>
      </c>
      <c r="J59" s="361">
        <f t="shared" si="3"/>
        <v>0</v>
      </c>
      <c r="K59" s="322"/>
      <c r="L59" s="135"/>
    </row>
    <row r="60" spans="1:12" s="302" customFormat="1">
      <c r="A60" s="473">
        <f t="shared" si="0"/>
        <v>40</v>
      </c>
      <c r="B60" s="506"/>
      <c r="C60" s="508"/>
      <c r="D60" s="592"/>
      <c r="E60" s="576"/>
      <c r="F60" s="358">
        <f>SUM($E$51:E60)</f>
        <v>0</v>
      </c>
      <c r="G60" s="358">
        <f t="shared" si="4"/>
        <v>0</v>
      </c>
      <c r="H60" s="358"/>
      <c r="I60" s="358">
        <f t="shared" si="5"/>
        <v>0</v>
      </c>
      <c r="J60" s="361">
        <f t="shared" si="3"/>
        <v>0</v>
      </c>
      <c r="K60" s="322"/>
      <c r="L60" s="135"/>
    </row>
    <row r="61" spans="1:12" s="302" customFormat="1">
      <c r="A61" s="473">
        <f t="shared" si="0"/>
        <v>41</v>
      </c>
      <c r="B61" s="506"/>
      <c r="C61" s="508"/>
      <c r="D61" s="592"/>
      <c r="E61" s="576"/>
      <c r="F61" s="358">
        <f>SUM($E$51:E61)</f>
        <v>0</v>
      </c>
      <c r="G61" s="358">
        <f t="shared" si="4"/>
        <v>0</v>
      </c>
      <c r="H61" s="358"/>
      <c r="I61" s="358">
        <f t="shared" si="5"/>
        <v>0</v>
      </c>
      <c r="J61" s="361">
        <f t="shared" si="3"/>
        <v>0</v>
      </c>
      <c r="K61" s="322"/>
      <c r="L61" s="135"/>
    </row>
    <row r="62" spans="1:12" s="302" customFormat="1">
      <c r="A62" s="473">
        <f t="shared" si="0"/>
        <v>42</v>
      </c>
      <c r="B62" s="506"/>
      <c r="C62" s="508"/>
      <c r="D62" s="592"/>
      <c r="E62" s="576"/>
      <c r="F62" s="358">
        <f>SUM($E$51:E62)</f>
        <v>0</v>
      </c>
      <c r="G62" s="358">
        <f t="shared" si="4"/>
        <v>0</v>
      </c>
      <c r="H62" s="358"/>
      <c r="I62" s="358">
        <f t="shared" si="5"/>
        <v>0</v>
      </c>
      <c r="J62" s="361">
        <f t="shared" si="3"/>
        <v>0</v>
      </c>
      <c r="K62" s="322"/>
      <c r="L62" s="135"/>
    </row>
    <row r="63" spans="1:12" s="302" customFormat="1">
      <c r="A63" s="473">
        <f t="shared" si="0"/>
        <v>43</v>
      </c>
      <c r="B63" s="506"/>
      <c r="C63" s="508"/>
      <c r="D63" s="592"/>
      <c r="E63" s="576"/>
      <c r="F63" s="358">
        <f>SUM($E$51:E63)</f>
        <v>0</v>
      </c>
      <c r="G63" s="358">
        <f t="shared" si="4"/>
        <v>0</v>
      </c>
      <c r="H63" s="358"/>
      <c r="I63" s="358">
        <f t="shared" si="5"/>
        <v>0</v>
      </c>
      <c r="J63" s="361">
        <f t="shared" si="3"/>
        <v>0</v>
      </c>
      <c r="K63" s="322"/>
      <c r="L63" s="135"/>
    </row>
    <row r="64" spans="1:12" s="302" customFormat="1">
      <c r="A64" s="473">
        <f t="shared" si="0"/>
        <v>44</v>
      </c>
      <c r="B64" s="506"/>
      <c r="C64" s="508"/>
      <c r="D64" s="592"/>
      <c r="E64" s="576"/>
      <c r="F64" s="358">
        <f>SUM($E$51:E64)</f>
        <v>0</v>
      </c>
      <c r="G64" s="358">
        <f t="shared" si="4"/>
        <v>0</v>
      </c>
      <c r="H64" s="358"/>
      <c r="I64" s="358">
        <f t="shared" si="5"/>
        <v>0</v>
      </c>
      <c r="J64" s="361">
        <f t="shared" si="3"/>
        <v>0</v>
      </c>
      <c r="K64" s="322"/>
      <c r="L64" s="135"/>
    </row>
    <row r="65" spans="1:12" s="302" customFormat="1">
      <c r="A65" s="473">
        <f t="shared" si="0"/>
        <v>45</v>
      </c>
      <c r="B65" s="506"/>
      <c r="C65" s="508"/>
      <c r="D65" s="592"/>
      <c r="E65" s="576"/>
      <c r="F65" s="358">
        <f>SUM($E$51:E65)</f>
        <v>0</v>
      </c>
      <c r="G65" s="358">
        <f t="shared" si="4"/>
        <v>0</v>
      </c>
      <c r="H65" s="358"/>
      <c r="I65" s="358">
        <f t="shared" si="5"/>
        <v>0</v>
      </c>
      <c r="J65" s="361">
        <f t="shared" si="3"/>
        <v>0</v>
      </c>
      <c r="K65" s="322"/>
      <c r="L65" s="135"/>
    </row>
    <row r="66" spans="1:12" s="302" customFormat="1" ht="24" customHeight="1">
      <c r="A66" s="473">
        <f t="shared" si="0"/>
        <v>46</v>
      </c>
      <c r="B66" s="506"/>
      <c r="C66" s="508"/>
      <c r="D66" s="592"/>
      <c r="E66" s="576"/>
      <c r="F66" s="358">
        <f>SUM($E$51:E66)</f>
        <v>0</v>
      </c>
      <c r="G66" s="358">
        <f>F65*SUMIF($C$40:$I$40,YEAR(B65),$C$43:$I$43)*((B66-B65)/365)</f>
        <v>0</v>
      </c>
      <c r="H66" s="358"/>
      <c r="I66" s="358">
        <f t="shared" si="5"/>
        <v>0</v>
      </c>
      <c r="J66" s="361">
        <f t="shared" si="3"/>
        <v>0</v>
      </c>
      <c r="K66" s="322"/>
      <c r="L66" s="135"/>
    </row>
    <row r="67" spans="1:12" s="302" customFormat="1">
      <c r="A67" s="473">
        <f t="shared" si="0"/>
        <v>47</v>
      </c>
      <c r="B67" s="506"/>
      <c r="C67" s="508"/>
      <c r="D67" s="592"/>
      <c r="E67" s="576"/>
      <c r="F67" s="358">
        <f>SUM($E$51:E67)</f>
        <v>0</v>
      </c>
      <c r="G67" s="358">
        <f>F66*SUMIF($C$40:$I$40,YEAR(B66),$C$43:$I$43)*((B67-B66)/365)</f>
        <v>0</v>
      </c>
      <c r="H67" s="358"/>
      <c r="I67" s="358">
        <f t="shared" si="5"/>
        <v>0</v>
      </c>
      <c r="J67" s="361">
        <f>E67-G67-H67-I67</f>
        <v>0</v>
      </c>
      <c r="K67" s="322"/>
      <c r="L67" s="135"/>
    </row>
    <row r="68" spans="1:12" s="302" customFormat="1">
      <c r="A68" s="473">
        <f t="shared" si="0"/>
        <v>48</v>
      </c>
      <c r="B68" s="506"/>
      <c r="C68" s="508"/>
      <c r="D68" s="592"/>
      <c r="E68" s="576"/>
      <c r="F68" s="358">
        <f>SUM($E$51:E68)</f>
        <v>0</v>
      </c>
      <c r="G68" s="358">
        <f>F67*SUMIF($C$40:$I$40,YEAR(B67),$C$43:$I$43)*((B68-B67)/365)</f>
        <v>0</v>
      </c>
      <c r="H68" s="358"/>
      <c r="I68" s="358">
        <f t="shared" si="5"/>
        <v>0</v>
      </c>
      <c r="J68" s="361">
        <f>E68-G68-H68-I68</f>
        <v>0</v>
      </c>
      <c r="K68" s="322"/>
      <c r="L68" s="135"/>
    </row>
    <row r="69" spans="1:12" s="302" customFormat="1">
      <c r="A69" s="473">
        <f t="shared" si="0"/>
        <v>49</v>
      </c>
      <c r="B69" s="506"/>
      <c r="C69" s="508"/>
      <c r="D69" s="592"/>
      <c r="E69" s="576"/>
      <c r="F69" s="358">
        <f>SUM($E$51:E69)</f>
        <v>0</v>
      </c>
      <c r="G69" s="358">
        <f>F68*SUMIF($C$40:$I$40,YEAR(B68),$C$43:$I$43)*((B69-B68)/365)</f>
        <v>0</v>
      </c>
      <c r="H69" s="358"/>
      <c r="I69" s="358">
        <f t="shared" si="5"/>
        <v>0</v>
      </c>
      <c r="J69" s="361">
        <f>E69-G69-H69-I69</f>
        <v>0</v>
      </c>
      <c r="K69" s="322"/>
      <c r="L69" s="135"/>
    </row>
    <row r="70" spans="1:12" s="302" customFormat="1">
      <c r="A70" s="473">
        <f t="shared" si="0"/>
        <v>50</v>
      </c>
      <c r="B70" s="506"/>
      <c r="C70" s="508"/>
      <c r="D70" s="592"/>
      <c r="E70" s="576"/>
      <c r="F70" s="358">
        <f>SUM($E$51:E70)</f>
        <v>0</v>
      </c>
      <c r="G70" s="358">
        <f>F69*SUMIF($C$40:$I$40,YEAR(B69),$C$43:$I$43)*((B70-B69)/365)</f>
        <v>0</v>
      </c>
      <c r="H70" s="358"/>
      <c r="I70" s="358">
        <f t="shared" si="5"/>
        <v>0</v>
      </c>
      <c r="J70" s="361">
        <f>E70-G70-H70-I70</f>
        <v>0</v>
      </c>
      <c r="K70" s="322"/>
    </row>
    <row r="71" spans="1:12" s="302" customFormat="1">
      <c r="A71" s="473">
        <f t="shared" si="0"/>
        <v>51</v>
      </c>
      <c r="B71" s="506"/>
      <c r="C71" s="508"/>
      <c r="D71" s="592"/>
      <c r="E71" s="576"/>
      <c r="F71" s="358">
        <f>SUM($E$51:E71)</f>
        <v>0</v>
      </c>
      <c r="G71" s="358">
        <f>F70*SUMIF($C$40:$I$40,YEAR(B70),$C$43:$I$43)*((B71-B70)/365)+F71</f>
        <v>0</v>
      </c>
      <c r="H71" s="358"/>
      <c r="I71" s="358">
        <f t="shared" si="5"/>
        <v>0</v>
      </c>
      <c r="J71" s="361">
        <f>E71-G71-H71-I71</f>
        <v>0</v>
      </c>
      <c r="K71" s="322"/>
    </row>
    <row r="72" spans="1:12" s="302" customFormat="1">
      <c r="A72" s="473">
        <f t="shared" si="0"/>
        <v>52</v>
      </c>
      <c r="B72" s="593"/>
      <c r="C72" s="507"/>
      <c r="D72" s="576"/>
      <c r="E72" s="576"/>
      <c r="F72" s="358"/>
      <c r="G72" s="358"/>
      <c r="H72" s="358"/>
      <c r="I72" s="358"/>
      <c r="J72" s="361"/>
      <c r="K72" s="322"/>
    </row>
    <row r="73" spans="1:12" s="302" customFormat="1">
      <c r="A73" s="473">
        <f t="shared" si="0"/>
        <v>53</v>
      </c>
      <c r="B73" s="593"/>
      <c r="C73" s="594"/>
      <c r="D73" s="576"/>
      <c r="E73" s="576"/>
      <c r="F73" s="358"/>
      <c r="G73" s="479"/>
      <c r="H73" s="358"/>
      <c r="I73" s="358"/>
      <c r="J73" s="361"/>
      <c r="K73" s="322"/>
    </row>
    <row r="74" spans="1:12" s="302" customFormat="1">
      <c r="A74" s="473">
        <f t="shared" si="0"/>
        <v>54</v>
      </c>
      <c r="B74" s="593"/>
      <c r="C74" s="507"/>
      <c r="D74" s="576"/>
      <c r="E74" s="576"/>
      <c r="F74" s="358"/>
      <c r="G74" s="480"/>
      <c r="H74" s="358"/>
      <c r="I74" s="358"/>
      <c r="J74" s="361"/>
      <c r="K74" s="322"/>
    </row>
    <row r="75" spans="1:12" s="302" customFormat="1">
      <c r="A75" s="473">
        <f t="shared" si="0"/>
        <v>55</v>
      </c>
      <c r="B75" s="593"/>
      <c r="C75" s="507"/>
      <c r="D75" s="576"/>
      <c r="E75" s="576"/>
      <c r="F75" s="358"/>
      <c r="G75" s="358"/>
      <c r="H75" s="358"/>
      <c r="I75" s="358"/>
      <c r="J75" s="361"/>
      <c r="K75" s="322"/>
    </row>
    <row r="76" spans="1:12" s="302" customFormat="1">
      <c r="A76" s="473">
        <f t="shared" si="0"/>
        <v>56</v>
      </c>
      <c r="B76" s="593"/>
      <c r="C76" s="507"/>
      <c r="D76" s="576"/>
      <c r="E76" s="576"/>
      <c r="F76" s="358"/>
      <c r="G76" s="358"/>
      <c r="H76" s="358"/>
      <c r="I76" s="358"/>
      <c r="J76" s="361"/>
      <c r="K76" s="322"/>
    </row>
    <row r="77" spans="1:12" s="302" customFormat="1">
      <c r="A77" s="473">
        <f t="shared" si="0"/>
        <v>57</v>
      </c>
      <c r="B77" s="593"/>
      <c r="C77" s="507"/>
      <c r="D77" s="576"/>
      <c r="E77" s="576"/>
      <c r="F77" s="358"/>
      <c r="G77" s="358"/>
      <c r="H77" s="358"/>
      <c r="I77" s="358"/>
      <c r="J77" s="361"/>
      <c r="K77" s="322"/>
    </row>
    <row r="78" spans="1:12" s="302" customFormat="1" ht="13.5" thickBot="1">
      <c r="A78" s="473">
        <f t="shared" si="0"/>
        <v>58</v>
      </c>
      <c r="B78" s="323"/>
      <c r="C78" s="308"/>
      <c r="D78" s="363"/>
      <c r="E78" s="363"/>
      <c r="F78" s="363"/>
      <c r="G78" s="363"/>
      <c r="H78" s="363"/>
      <c r="I78" s="363"/>
      <c r="J78" s="364"/>
      <c r="K78" s="322"/>
    </row>
    <row r="79" spans="1:12" s="302" customFormat="1">
      <c r="A79" s="324"/>
      <c r="K79" s="322"/>
    </row>
    <row r="80" spans="1:12" s="302" customFormat="1">
      <c r="A80" s="324" t="s">
        <v>663</v>
      </c>
    </row>
    <row r="81" spans="1:10" s="302" customFormat="1">
      <c r="A81" s="324"/>
      <c r="B81" s="741" t="str">
        <f>"1  The IRR is the input to Debt Cost shown on Attachment H, Page 4, Line "&amp;'Attachment H'!A210&amp;" during the construction period, after obtaining project financing, in accordance with Note Q of Attachment H."</f>
        <v>1  The IRR is the input to Debt Cost shown on Attachment H, Page 4, Line 20 during the construction period, after obtaining project financing, in accordance with Note Q of Attachment H.</v>
      </c>
      <c r="C81" s="741"/>
      <c r="D81" s="741"/>
      <c r="E81" s="741"/>
      <c r="F81" s="741"/>
      <c r="G81" s="741"/>
      <c r="H81" s="741"/>
      <c r="I81" s="741"/>
      <c r="J81" s="741"/>
    </row>
    <row r="82" spans="1:10" s="302" customFormat="1">
      <c r="A82" s="324"/>
      <c r="B82" s="741" t="s">
        <v>779</v>
      </c>
      <c r="C82" s="741"/>
      <c r="D82" s="741"/>
      <c r="E82" s="741"/>
      <c r="F82" s="741"/>
      <c r="G82" s="741"/>
      <c r="H82" s="741"/>
      <c r="I82" s="741"/>
      <c r="J82" s="741"/>
    </row>
    <row r="83" spans="1:10" s="302" customFormat="1">
      <c r="A83" s="324"/>
      <c r="B83" s="741" t="s">
        <v>664</v>
      </c>
      <c r="C83" s="741"/>
      <c r="D83" s="741"/>
      <c r="E83" s="741"/>
      <c r="F83" s="741"/>
      <c r="G83" s="741"/>
      <c r="H83" s="741"/>
      <c r="I83" s="741"/>
      <c r="J83" s="741"/>
    </row>
    <row r="84" spans="1:10" s="302" customFormat="1">
      <c r="A84" s="324"/>
      <c r="B84" s="741" t="s">
        <v>665</v>
      </c>
      <c r="C84" s="741"/>
      <c r="D84" s="741"/>
      <c r="E84" s="741"/>
      <c r="F84" s="741"/>
      <c r="G84" s="741"/>
      <c r="H84" s="741"/>
      <c r="I84" s="741"/>
      <c r="J84" s="741"/>
    </row>
    <row r="85" spans="1:10" s="302" customFormat="1">
      <c r="A85" s="324"/>
      <c r="B85" s="741" t="s">
        <v>832</v>
      </c>
      <c r="C85" s="741"/>
      <c r="D85" s="741"/>
      <c r="E85" s="741"/>
      <c r="F85" s="741"/>
      <c r="G85" s="741"/>
      <c r="H85" s="741"/>
      <c r="I85" s="741"/>
      <c r="J85" s="741"/>
    </row>
    <row r="86" spans="1:10" s="302" customFormat="1">
      <c r="A86" s="324"/>
      <c r="B86" s="741" t="s">
        <v>666</v>
      </c>
      <c r="C86" s="741"/>
      <c r="D86" s="741"/>
      <c r="E86" s="741"/>
      <c r="F86" s="741"/>
      <c r="G86" s="741"/>
      <c r="H86" s="741"/>
      <c r="I86" s="741"/>
      <c r="J86" s="741"/>
    </row>
    <row r="87" spans="1:10" s="302" customFormat="1">
      <c r="A87" s="324"/>
      <c r="B87" s="741" t="s">
        <v>843</v>
      </c>
      <c r="C87" s="741"/>
      <c r="D87" s="741"/>
      <c r="E87" s="741"/>
      <c r="F87" s="741"/>
      <c r="G87" s="741"/>
      <c r="H87" s="741"/>
      <c r="I87" s="741"/>
      <c r="J87" s="741"/>
    </row>
    <row r="88" spans="1:10" s="302" customFormat="1">
      <c r="A88" s="324"/>
      <c r="B88" s="741" t="s">
        <v>667</v>
      </c>
      <c r="C88" s="741"/>
      <c r="D88" s="741"/>
      <c r="E88" s="741"/>
      <c r="F88" s="741"/>
      <c r="G88" s="741"/>
      <c r="H88" s="741"/>
      <c r="I88" s="741"/>
      <c r="J88" s="741"/>
    </row>
    <row r="89" spans="1:10" s="302" customFormat="1">
      <c r="A89" s="324"/>
      <c r="B89" s="741" t="s">
        <v>668</v>
      </c>
      <c r="C89" s="741"/>
      <c r="D89" s="741"/>
      <c r="E89" s="741"/>
      <c r="F89" s="741"/>
      <c r="G89" s="741"/>
      <c r="H89" s="741"/>
      <c r="I89" s="741"/>
      <c r="J89" s="741"/>
    </row>
    <row r="90" spans="1:10" s="302" customFormat="1">
      <c r="A90" s="324"/>
      <c r="B90" s="743" t="s">
        <v>896</v>
      </c>
      <c r="C90" s="741"/>
      <c r="D90" s="741"/>
      <c r="E90" s="741"/>
      <c r="F90" s="741"/>
      <c r="G90" s="741"/>
      <c r="H90" s="741"/>
      <c r="I90" s="741"/>
      <c r="J90" s="741"/>
    </row>
    <row r="91" spans="1:10" s="302" customFormat="1">
      <c r="A91" s="324"/>
      <c r="B91" s="741" t="s">
        <v>669</v>
      </c>
      <c r="C91" s="741"/>
      <c r="D91" s="741"/>
      <c r="E91" s="741"/>
      <c r="F91" s="741"/>
      <c r="G91" s="741"/>
      <c r="H91" s="741"/>
      <c r="I91" s="741"/>
      <c r="J91" s="741"/>
    </row>
    <row r="92" spans="1:10" s="302" customFormat="1">
      <c r="A92" s="324"/>
      <c r="B92" s="741" t="s">
        <v>780</v>
      </c>
      <c r="C92" s="741"/>
      <c r="D92" s="741"/>
      <c r="E92" s="741"/>
      <c r="F92" s="741"/>
      <c r="G92" s="741"/>
      <c r="H92" s="741"/>
      <c r="I92" s="741"/>
      <c r="J92" s="741"/>
    </row>
    <row r="93" spans="1:10" s="302" customFormat="1">
      <c r="A93" s="324"/>
      <c r="B93" s="741" t="s">
        <v>844</v>
      </c>
      <c r="C93" s="741"/>
      <c r="D93" s="741"/>
      <c r="E93" s="745"/>
      <c r="F93" s="741"/>
      <c r="G93" s="745"/>
      <c r="H93" s="745"/>
      <c r="I93" s="741"/>
      <c r="J93" s="745"/>
    </row>
    <row r="94" spans="1:10" s="302" customFormat="1">
      <c r="A94" s="324"/>
      <c r="B94" s="741" t="s">
        <v>833</v>
      </c>
      <c r="C94" s="741"/>
      <c r="D94" s="741"/>
      <c r="E94" s="734"/>
      <c r="F94" s="741"/>
      <c r="G94" s="741"/>
      <c r="H94" s="741"/>
      <c r="I94" s="741"/>
      <c r="J94" s="741"/>
    </row>
    <row r="95" spans="1:10" s="302" customFormat="1">
      <c r="A95" s="324"/>
      <c r="B95" s="741" t="s">
        <v>834</v>
      </c>
      <c r="C95" s="741"/>
      <c r="D95" s="734"/>
      <c r="E95" s="734"/>
      <c r="F95" s="741"/>
      <c r="G95" s="741"/>
      <c r="H95" s="741"/>
      <c r="I95" s="741"/>
      <c r="J95" s="741"/>
    </row>
    <row r="96" spans="1:10" s="302" customFormat="1">
      <c r="A96" s="324"/>
      <c r="B96" s="741" t="s">
        <v>845</v>
      </c>
      <c r="C96" s="741"/>
      <c r="D96" s="734"/>
      <c r="E96" s="734"/>
      <c r="F96" s="741"/>
      <c r="G96" s="741"/>
      <c r="H96" s="741"/>
      <c r="I96" s="741"/>
      <c r="J96" s="741"/>
    </row>
    <row r="97" spans="1:11" s="302" customFormat="1">
      <c r="A97" s="324"/>
      <c r="B97" s="741" t="s">
        <v>781</v>
      </c>
      <c r="C97" s="741"/>
      <c r="D97" s="734"/>
      <c r="E97" s="734"/>
      <c r="F97" s="741"/>
      <c r="G97" s="741"/>
      <c r="H97" s="741"/>
      <c r="I97" s="741"/>
      <c r="J97" s="741"/>
    </row>
    <row r="98" spans="1:11" s="302" customFormat="1">
      <c r="A98" s="324"/>
      <c r="B98" s="741" t="s">
        <v>846</v>
      </c>
      <c r="C98" s="741"/>
      <c r="D98" s="734"/>
      <c r="E98" s="734"/>
      <c r="F98" s="741"/>
      <c r="G98" s="741"/>
      <c r="H98" s="741"/>
      <c r="I98" s="741"/>
      <c r="J98" s="741"/>
    </row>
    <row r="99" spans="1:11" s="302" customFormat="1">
      <c r="A99" s="324"/>
      <c r="B99" s="741" t="s">
        <v>847</v>
      </c>
      <c r="C99" s="741"/>
      <c r="D99" s="734"/>
      <c r="E99" s="734"/>
      <c r="F99" s="741"/>
      <c r="G99" s="741"/>
      <c r="H99" s="741"/>
      <c r="I99" s="741"/>
      <c r="J99" s="741"/>
    </row>
    <row r="100" spans="1:11" s="302" customFormat="1">
      <c r="A100" s="324"/>
      <c r="B100" s="741"/>
      <c r="C100" s="741" t="s">
        <v>836</v>
      </c>
      <c r="D100" s="741"/>
      <c r="E100" s="734"/>
      <c r="F100" s="741"/>
      <c r="G100" s="741"/>
      <c r="H100" s="741"/>
      <c r="I100" s="741"/>
      <c r="J100" s="741"/>
    </row>
    <row r="101" spans="1:11" s="302" customFormat="1">
      <c r="A101" s="324"/>
      <c r="B101" s="748" t="s">
        <v>835</v>
      </c>
      <c r="C101" s="741" t="s">
        <v>837</v>
      </c>
      <c r="D101" s="741"/>
      <c r="E101" s="734"/>
      <c r="F101" s="741"/>
      <c r="G101" s="741"/>
      <c r="H101" s="741"/>
      <c r="I101" s="741"/>
      <c r="J101" s="741"/>
    </row>
    <row r="102" spans="1:11" s="302" customFormat="1">
      <c r="A102" s="324"/>
      <c r="B102" s="741" t="s">
        <v>782</v>
      </c>
      <c r="C102" s="747"/>
      <c r="D102" s="747"/>
      <c r="E102" s="741"/>
      <c r="F102" s="741"/>
      <c r="G102" s="741"/>
      <c r="H102" s="741"/>
      <c r="I102" s="741"/>
      <c r="J102" s="741"/>
    </row>
    <row r="103" spans="1:11" s="302" customFormat="1" ht="12.75" customHeight="1">
      <c r="A103" s="324"/>
      <c r="B103" s="741" t="s">
        <v>670</v>
      </c>
      <c r="C103" s="741"/>
      <c r="D103" s="741"/>
      <c r="E103" s="741"/>
      <c r="F103" s="741"/>
      <c r="G103" s="741"/>
      <c r="H103" s="741"/>
      <c r="I103" s="741"/>
      <c r="J103" s="741"/>
    </row>
    <row r="104" spans="1:11" s="302" customFormat="1" ht="54" customHeight="1">
      <c r="A104" s="324"/>
      <c r="B104" s="1208" t="s">
        <v>1083</v>
      </c>
      <c r="C104" s="1208"/>
      <c r="D104" s="1208"/>
      <c r="E104" s="1208"/>
      <c r="F104" s="1208"/>
      <c r="G104" s="1208"/>
      <c r="H104" s="1208"/>
      <c r="I104" s="1208"/>
      <c r="J104" s="1208"/>
      <c r="K104" s="664"/>
    </row>
    <row r="105" spans="1:11" s="302" customFormat="1">
      <c r="A105" s="595"/>
      <c r="B105" s="741"/>
      <c r="C105" s="741"/>
      <c r="D105" s="741"/>
      <c r="E105" s="741"/>
      <c r="F105" s="741"/>
      <c r="G105" s="741"/>
      <c r="H105" s="741"/>
      <c r="I105" s="741"/>
      <c r="J105" s="741"/>
    </row>
    <row r="106" spans="1:11" s="302" customFormat="1">
      <c r="A106" s="595"/>
      <c r="B106" s="741"/>
      <c r="C106" s="741"/>
      <c r="D106" s="741"/>
      <c r="E106" s="741"/>
      <c r="F106" s="741"/>
      <c r="G106" s="741"/>
      <c r="H106" s="741"/>
      <c r="I106" s="741"/>
      <c r="J106" s="741"/>
    </row>
    <row r="107" spans="1:11" s="302" customFormat="1">
      <c r="A107" s="595"/>
      <c r="B107" s="741"/>
      <c r="C107" s="741"/>
      <c r="D107" s="747"/>
      <c r="E107" s="741"/>
      <c r="F107" s="741"/>
      <c r="G107" s="741"/>
      <c r="H107" s="741"/>
      <c r="I107" s="741"/>
      <c r="J107" s="741"/>
    </row>
    <row r="108" spans="1:11" s="302" customFormat="1">
      <c r="A108" s="595"/>
      <c r="B108" s="741"/>
      <c r="C108" s="741"/>
      <c r="D108" s="741"/>
      <c r="E108" s="741"/>
      <c r="F108" s="741"/>
      <c r="G108" s="741"/>
      <c r="H108" s="741"/>
      <c r="I108" s="741"/>
      <c r="J108" s="741"/>
    </row>
    <row r="109" spans="1:11">
      <c r="B109" s="741"/>
      <c r="C109" s="741"/>
      <c r="D109" s="741"/>
      <c r="E109" s="741"/>
      <c r="F109" s="741"/>
      <c r="G109" s="741"/>
      <c r="H109" s="741"/>
      <c r="I109" s="741"/>
      <c r="J109" s="741"/>
    </row>
    <row r="110" spans="1:11">
      <c r="B110" s="741"/>
      <c r="C110" s="741"/>
      <c r="D110" s="741"/>
      <c r="E110" s="741"/>
      <c r="F110" s="741"/>
      <c r="G110" s="741"/>
      <c r="H110" s="741"/>
      <c r="I110" s="741"/>
      <c r="J110" s="741"/>
    </row>
    <row r="111" spans="1:11">
      <c r="B111" s="741"/>
      <c r="C111" s="741"/>
      <c r="D111" s="744"/>
      <c r="E111" s="744"/>
      <c r="F111" s="744"/>
      <c r="G111" s="744"/>
      <c r="H111" s="744"/>
      <c r="I111" s="744"/>
      <c r="J111" s="744"/>
    </row>
    <row r="112" spans="1:11">
      <c r="B112" s="741"/>
      <c r="C112" s="741"/>
      <c r="D112" s="741"/>
      <c r="E112" s="741"/>
      <c r="F112" s="741"/>
      <c r="G112" s="741"/>
      <c r="H112" s="741"/>
      <c r="I112" s="741"/>
      <c r="J112" s="741"/>
    </row>
    <row r="113" spans="2:10">
      <c r="B113" s="741"/>
      <c r="C113" s="741"/>
      <c r="D113" s="741"/>
      <c r="E113" s="741"/>
      <c r="F113" s="741"/>
      <c r="G113" s="741"/>
      <c r="H113" s="741"/>
      <c r="I113" s="741"/>
      <c r="J113" s="741"/>
    </row>
    <row r="114" spans="2:10">
      <c r="B114" s="741"/>
      <c r="C114" s="741"/>
      <c r="D114" s="741"/>
      <c r="E114" s="741"/>
      <c r="F114" s="741"/>
      <c r="G114" s="741"/>
      <c r="H114" s="741"/>
      <c r="I114" s="741"/>
      <c r="J114" s="741"/>
    </row>
    <row r="115" spans="2:10">
      <c r="B115" s="743"/>
      <c r="C115" s="741"/>
      <c r="D115" s="741"/>
      <c r="E115" s="741"/>
      <c r="F115" s="741"/>
      <c r="G115" s="741"/>
      <c r="H115" s="741"/>
      <c r="I115" s="741"/>
      <c r="J115" s="741"/>
    </row>
    <row r="116" spans="2:10">
      <c r="B116" s="741"/>
      <c r="C116" s="744"/>
      <c r="D116" s="741"/>
      <c r="E116" s="745"/>
      <c r="F116" s="741"/>
      <c r="G116" s="745"/>
      <c r="H116" s="745"/>
      <c r="I116" s="741"/>
      <c r="J116" s="745"/>
    </row>
    <row r="117" spans="2:10">
      <c r="B117" s="741"/>
      <c r="C117" s="741"/>
      <c r="D117" s="746"/>
      <c r="E117" s="746"/>
      <c r="F117" s="741"/>
      <c r="G117" s="741"/>
      <c r="H117" s="741"/>
      <c r="I117" s="741"/>
      <c r="J117" s="741"/>
    </row>
    <row r="118" spans="2:10">
      <c r="B118" s="741"/>
      <c r="C118" s="741"/>
      <c r="D118" s="746"/>
      <c r="E118" s="746"/>
      <c r="F118" s="741"/>
      <c r="G118" s="741"/>
      <c r="H118" s="741"/>
      <c r="I118" s="741"/>
      <c r="J118" s="741"/>
    </row>
    <row r="119" spans="2:10">
      <c r="B119" s="741"/>
      <c r="C119" s="741"/>
      <c r="D119" s="746"/>
      <c r="E119" s="746"/>
      <c r="F119" s="741"/>
      <c r="G119" s="741"/>
      <c r="H119" s="741"/>
      <c r="I119" s="741"/>
      <c r="J119" s="741"/>
    </row>
    <row r="120" spans="2:10">
      <c r="B120" s="741"/>
      <c r="C120" s="741"/>
      <c r="D120" s="746"/>
      <c r="E120" s="746"/>
      <c r="F120" s="741"/>
      <c r="G120" s="741"/>
      <c r="H120" s="741"/>
      <c r="I120" s="741"/>
      <c r="J120" s="741"/>
    </row>
    <row r="121" spans="2:10">
      <c r="B121" s="741"/>
      <c r="C121" s="741"/>
      <c r="D121" s="746"/>
      <c r="E121" s="746"/>
      <c r="F121" s="741"/>
      <c r="G121" s="741"/>
      <c r="H121" s="741"/>
      <c r="I121" s="741"/>
      <c r="J121" s="741"/>
    </row>
    <row r="122" spans="2:10">
      <c r="B122" s="741"/>
      <c r="C122" s="741"/>
      <c r="D122" s="746"/>
      <c r="E122" s="746"/>
      <c r="F122" s="741"/>
      <c r="G122" s="741"/>
      <c r="H122" s="741"/>
      <c r="I122" s="741"/>
      <c r="J122" s="741"/>
    </row>
    <row r="123" spans="2:10">
      <c r="B123" s="741"/>
      <c r="C123" s="741"/>
      <c r="D123" s="746"/>
      <c r="E123" s="746"/>
      <c r="F123" s="741"/>
      <c r="G123" s="741"/>
      <c r="H123" s="741"/>
      <c r="I123" s="741"/>
      <c r="J123" s="741"/>
    </row>
    <row r="124" spans="2:10">
      <c r="B124" s="741"/>
      <c r="C124" s="741"/>
      <c r="D124" s="741"/>
      <c r="E124" s="741"/>
      <c r="F124" s="741"/>
      <c r="G124" s="741"/>
      <c r="H124" s="741"/>
      <c r="I124" s="741"/>
      <c r="J124" s="741"/>
    </row>
    <row r="125" spans="2:10">
      <c r="B125" s="748"/>
      <c r="C125" s="741"/>
      <c r="D125" s="741"/>
      <c r="E125" s="741"/>
      <c r="F125" s="741"/>
      <c r="G125" s="741"/>
      <c r="H125" s="741"/>
      <c r="I125" s="741"/>
      <c r="J125" s="741"/>
    </row>
    <row r="126" spans="2:10">
      <c r="B126" s="741"/>
      <c r="C126" s="747"/>
      <c r="D126" s="741"/>
      <c r="E126" s="741"/>
      <c r="F126" s="741"/>
      <c r="G126" s="741"/>
      <c r="H126" s="741"/>
      <c r="I126" s="741"/>
      <c r="J126" s="741"/>
    </row>
    <row r="127" spans="2:10">
      <c r="B127" s="741"/>
      <c r="C127" s="747"/>
      <c r="D127" s="741"/>
      <c r="E127" s="741"/>
      <c r="F127" s="741"/>
      <c r="G127" s="741"/>
      <c r="H127" s="741"/>
      <c r="I127" s="741"/>
      <c r="J127" s="741"/>
    </row>
    <row r="128" spans="2:10">
      <c r="B128" s="741"/>
      <c r="C128" s="741"/>
      <c r="D128" s="741"/>
      <c r="E128" s="741"/>
      <c r="F128" s="741"/>
      <c r="G128" s="741"/>
      <c r="H128" s="741"/>
      <c r="I128" s="741"/>
      <c r="J128" s="741"/>
    </row>
    <row r="129" spans="2:10">
      <c r="B129" s="741"/>
      <c r="C129" s="741"/>
      <c r="D129" s="744"/>
      <c r="E129" s="744"/>
      <c r="F129" s="744"/>
      <c r="G129" s="744"/>
      <c r="H129" s="744"/>
      <c r="I129" s="744"/>
      <c r="J129" s="744"/>
    </row>
    <row r="130" spans="2:10">
      <c r="B130" s="741"/>
      <c r="C130" s="744"/>
      <c r="D130" s="744"/>
      <c r="E130" s="744"/>
      <c r="F130" s="744"/>
      <c r="G130" s="744"/>
      <c r="H130" s="744"/>
      <c r="I130" s="744"/>
      <c r="J130" s="744"/>
    </row>
    <row r="181" spans="2:3">
      <c r="B181" s="302"/>
      <c r="C181" s="302"/>
    </row>
  </sheetData>
  <mergeCells count="6">
    <mergeCell ref="B104:J104"/>
    <mergeCell ref="G25:I25"/>
    <mergeCell ref="A2:J2"/>
    <mergeCell ref="A3:J3"/>
    <mergeCell ref="A4:J4"/>
    <mergeCell ref="H12:I12"/>
  </mergeCells>
  <printOptions horizontalCentered="1"/>
  <pageMargins left="0.25" right="0.25" top="0.75" bottom="0.75" header="0.3" footer="0.3"/>
  <pageSetup scale="47" orientation="portrait" r:id="rId1"/>
  <customProperties>
    <customPr name="_pios_id" r:id="rId2"/>
  </customProperties>
  <drawing r:id="rId3"/>
  <legacyDrawing r:id="rId4"/>
  <oleObjects>
    <mc:AlternateContent xmlns:mc="http://schemas.openxmlformats.org/markup-compatibility/2006">
      <mc:Choice Requires="x14">
        <oleObject progId="Equation.3" shapeId="37890" r:id="rId5">
          <objectPr defaultSize="0" autoPict="0" r:id="rId6">
            <anchor moveWithCells="1">
              <from>
                <xdr:col>1</xdr:col>
                <xdr:colOff>831850</xdr:colOff>
                <xdr:row>15</xdr:row>
                <xdr:rowOff>107950</xdr:rowOff>
              </from>
              <to>
                <xdr:col>4</xdr:col>
                <xdr:colOff>88900</xdr:colOff>
                <xdr:row>19</xdr:row>
                <xdr:rowOff>88900</xdr:rowOff>
              </to>
            </anchor>
          </objectPr>
        </oleObject>
      </mc:Choice>
      <mc:Fallback>
        <oleObject progId="Equation.3" shapeId="37890" r:id="rId5"/>
      </mc:Fallback>
    </mc:AlternateContent>
  </oleObjec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C1B7E-4793-429F-84A8-1E9C8A1E6AD9}">
  <sheetPr codeName="Sheet17"/>
  <dimension ref="A1:R255"/>
  <sheetViews>
    <sheetView view="pageBreakPreview" zoomScale="70" zoomScaleNormal="75" zoomScaleSheetLayoutView="70" workbookViewId="0"/>
  </sheetViews>
  <sheetFormatPr defaultColWidth="8.84375" defaultRowHeight="13"/>
  <cols>
    <col min="1" max="1" width="4.4609375" style="801" bestFit="1" customWidth="1"/>
    <col min="2" max="2" width="21.69140625" style="326" customWidth="1"/>
    <col min="3" max="3" width="2.07421875" style="326" customWidth="1"/>
    <col min="4" max="4" width="26.3046875" style="326" customWidth="1"/>
    <col min="5" max="5" width="2.3046875" style="326" customWidth="1"/>
    <col min="6" max="6" width="27" style="326" customWidth="1"/>
    <col min="7" max="7" width="1.69140625" style="326" customWidth="1"/>
    <col min="8" max="8" width="16.3046875" style="326" customWidth="1"/>
    <col min="9" max="9" width="2.23046875" style="326" customWidth="1"/>
    <col min="10" max="10" width="15.4609375" style="326" customWidth="1"/>
    <col min="11" max="11" width="2.4609375" style="326" customWidth="1"/>
    <col min="12" max="12" width="15" style="326" customWidth="1"/>
    <col min="13" max="13" width="2.07421875" style="326" customWidth="1"/>
    <col min="14" max="14" width="15.69140625" style="326" customWidth="1"/>
    <col min="15" max="15" width="1.4609375" style="326" customWidth="1"/>
    <col min="16" max="16" width="20.3046875" style="326" customWidth="1"/>
    <col min="17" max="18" width="10.69140625" style="326" bestFit="1" customWidth="1"/>
    <col min="19" max="16384" width="8.84375" style="326"/>
  </cols>
  <sheetData>
    <row r="1" spans="1:16">
      <c r="H1" s="972" t="s">
        <v>492</v>
      </c>
      <c r="P1" s="326" t="s">
        <v>941</v>
      </c>
    </row>
    <row r="2" spans="1:16">
      <c r="C2" s="337"/>
      <c r="D2" s="337"/>
      <c r="E2" s="337"/>
      <c r="F2" s="973"/>
      <c r="G2" s="337"/>
      <c r="H2" s="974" t="s">
        <v>491</v>
      </c>
      <c r="I2" s="337"/>
      <c r="J2" s="337"/>
      <c r="K2" s="337"/>
      <c r="L2" s="337"/>
      <c r="M2" s="337"/>
      <c r="N2" s="337"/>
    </row>
    <row r="3" spans="1:16">
      <c r="C3" s="973"/>
      <c r="D3" s="973"/>
      <c r="E3" s="973"/>
      <c r="F3" s="973"/>
      <c r="H3" s="972" t="str">
        <f>+'Attachment H'!D5</f>
        <v>GridLiance High Plains LLC</v>
      </c>
      <c r="I3" s="973"/>
      <c r="J3" s="973"/>
      <c r="K3" s="973"/>
      <c r="L3" s="973"/>
      <c r="M3" s="973"/>
      <c r="N3" s="973"/>
    </row>
    <row r="4" spans="1:16">
      <c r="B4" s="1236"/>
      <c r="C4" s="1236"/>
      <c r="D4" s="1236"/>
      <c r="E4" s="1236"/>
      <c r="F4" s="1236"/>
      <c r="G4" s="1236"/>
      <c r="H4" s="1236"/>
      <c r="I4" s="1236"/>
      <c r="J4" s="1236"/>
      <c r="K4" s="1236"/>
      <c r="L4" s="1236"/>
      <c r="M4" s="1236"/>
      <c r="N4" s="1236"/>
      <c r="O4" s="337"/>
      <c r="P4" s="337"/>
    </row>
    <row r="5" spans="1:16">
      <c r="B5" s="975"/>
      <c r="C5" s="975"/>
      <c r="D5" s="975"/>
      <c r="E5" s="975"/>
      <c r="F5" s="975"/>
      <c r="G5" s="975"/>
      <c r="H5" s="975"/>
      <c r="I5" s="975"/>
      <c r="J5" s="975"/>
      <c r="K5" s="975"/>
      <c r="L5" s="975"/>
      <c r="M5" s="975"/>
      <c r="N5" s="975"/>
      <c r="O5" s="337"/>
      <c r="P5" s="337"/>
    </row>
    <row r="6" spans="1:16" ht="14" thickBot="1">
      <c r="B6" s="976"/>
      <c r="C6" s="975"/>
      <c r="D6" s="975"/>
      <c r="E6" s="975"/>
      <c r="F6" s="975"/>
      <c r="G6" s="975"/>
      <c r="H6" s="975"/>
      <c r="I6" s="975"/>
      <c r="J6" s="975"/>
      <c r="K6" s="975"/>
      <c r="L6" s="975"/>
      <c r="M6" s="975"/>
      <c r="N6" s="975"/>
      <c r="O6" s="337"/>
      <c r="P6" s="337"/>
    </row>
    <row r="7" spans="1:16">
      <c r="B7" s="797" t="s">
        <v>153</v>
      </c>
      <c r="C7" s="798"/>
      <c r="D7" s="798"/>
      <c r="E7" s="798"/>
      <c r="F7" s="798"/>
      <c r="G7" s="798"/>
      <c r="H7" s="798"/>
      <c r="I7" s="798"/>
      <c r="J7" s="798"/>
      <c r="K7" s="798"/>
      <c r="L7" s="798"/>
      <c r="M7" s="798"/>
      <c r="N7" s="798"/>
      <c r="O7" s="798"/>
      <c r="P7" s="799"/>
    </row>
    <row r="8" spans="1:16">
      <c r="B8" s="565" t="s">
        <v>293</v>
      </c>
      <c r="C8" s="971"/>
      <c r="D8" s="971" t="s">
        <v>294</v>
      </c>
      <c r="E8" s="971"/>
      <c r="F8" s="971" t="s">
        <v>295</v>
      </c>
      <c r="G8" s="975"/>
      <c r="H8" s="975" t="s">
        <v>296</v>
      </c>
      <c r="I8" s="975"/>
      <c r="J8" s="975" t="s">
        <v>298</v>
      </c>
      <c r="K8" s="975"/>
      <c r="L8" s="975" t="s">
        <v>297</v>
      </c>
      <c r="M8" s="975"/>
      <c r="N8" s="975" t="s">
        <v>299</v>
      </c>
      <c r="O8" s="975"/>
      <c r="P8" s="977" t="s">
        <v>300</v>
      </c>
    </row>
    <row r="9" spans="1:16" ht="88.5" customHeight="1">
      <c r="B9" s="978" t="s">
        <v>152</v>
      </c>
      <c r="C9" s="975"/>
      <c r="D9" s="979" t="s">
        <v>909</v>
      </c>
      <c r="E9" s="973"/>
      <c r="F9" s="979" t="s">
        <v>647</v>
      </c>
      <c r="G9" s="980"/>
      <c r="H9" s="979" t="s">
        <v>648</v>
      </c>
      <c r="I9" s="981"/>
      <c r="J9" s="979" t="s">
        <v>649</v>
      </c>
      <c r="K9" s="981"/>
      <c r="L9" s="979" t="s">
        <v>650</v>
      </c>
      <c r="N9" s="979" t="s">
        <v>899</v>
      </c>
      <c r="O9" s="337"/>
      <c r="P9" s="982" t="s">
        <v>908</v>
      </c>
    </row>
    <row r="10" spans="1:16">
      <c r="A10" s="801">
        <v>1</v>
      </c>
      <c r="B10" s="566"/>
      <c r="C10" s="783"/>
      <c r="D10" s="983"/>
      <c r="F10" s="983"/>
      <c r="G10" s="337"/>
      <c r="H10" s="984"/>
      <c r="I10" s="985"/>
      <c r="J10" s="984"/>
      <c r="K10" s="337"/>
      <c r="L10" s="986">
        <v>0</v>
      </c>
      <c r="N10" s="987"/>
      <c r="O10" s="337"/>
      <c r="P10" s="612"/>
    </row>
    <row r="11" spans="1:16">
      <c r="A11" s="801">
        <v>2</v>
      </c>
      <c r="B11" s="567"/>
      <c r="C11" s="988"/>
      <c r="D11" s="989"/>
      <c r="E11" s="337"/>
      <c r="F11" s="983"/>
      <c r="G11" s="337"/>
      <c r="H11" s="984"/>
      <c r="I11" s="337"/>
      <c r="J11" s="984"/>
      <c r="K11" s="337"/>
      <c r="L11" s="986">
        <v>0</v>
      </c>
      <c r="M11" s="337"/>
      <c r="N11" s="987"/>
      <c r="O11" s="337"/>
      <c r="P11" s="612"/>
    </row>
    <row r="12" spans="1:16">
      <c r="A12" s="801">
        <v>3</v>
      </c>
      <c r="B12" s="567"/>
      <c r="C12" s="988"/>
      <c r="D12" s="989"/>
      <c r="E12" s="337"/>
      <c r="F12" s="983"/>
      <c r="G12" s="337"/>
      <c r="H12" s="984"/>
      <c r="I12" s="337"/>
      <c r="J12" s="984"/>
      <c r="K12" s="337"/>
      <c r="L12" s="986">
        <v>0</v>
      </c>
      <c r="M12" s="337"/>
      <c r="N12" s="987"/>
      <c r="O12" s="337"/>
      <c r="P12" s="612"/>
    </row>
    <row r="13" spans="1:16">
      <c r="A13" s="801">
        <v>4</v>
      </c>
      <c r="B13" s="567"/>
      <c r="C13" s="988"/>
      <c r="D13" s="989"/>
      <c r="E13" s="337"/>
      <c r="F13" s="983"/>
      <c r="G13" s="337"/>
      <c r="H13" s="984"/>
      <c r="I13" s="337"/>
      <c r="J13" s="984"/>
      <c r="K13" s="337"/>
      <c r="L13" s="986">
        <v>0</v>
      </c>
      <c r="M13" s="337"/>
      <c r="N13" s="987"/>
      <c r="O13" s="337"/>
      <c r="P13" s="612"/>
    </row>
    <row r="14" spans="1:16">
      <c r="A14" s="801">
        <v>5</v>
      </c>
      <c r="B14" s="567"/>
      <c r="C14" s="988" t="s">
        <v>170</v>
      </c>
      <c r="D14" s="989"/>
      <c r="E14" s="337"/>
      <c r="F14" s="983"/>
      <c r="G14" s="337"/>
      <c r="H14" s="984"/>
      <c r="I14" s="337"/>
      <c r="J14" s="984"/>
      <c r="K14" s="337"/>
      <c r="L14" s="986">
        <v>0</v>
      </c>
      <c r="M14" s="337"/>
      <c r="N14" s="987"/>
      <c r="O14" s="337"/>
      <c r="P14" s="612"/>
    </row>
    <row r="15" spans="1:16">
      <c r="A15" s="801">
        <v>6</v>
      </c>
      <c r="B15" s="567"/>
      <c r="C15" s="988" t="s">
        <v>171</v>
      </c>
      <c r="D15" s="990"/>
      <c r="E15" s="337"/>
      <c r="F15" s="983"/>
      <c r="G15" s="337"/>
      <c r="H15" s="984"/>
      <c r="I15" s="337"/>
      <c r="J15" s="984"/>
      <c r="K15" s="337"/>
      <c r="L15" s="986">
        <v>0</v>
      </c>
      <c r="M15" s="337"/>
      <c r="N15" s="992"/>
      <c r="O15" s="337"/>
      <c r="P15" s="613"/>
    </row>
    <row r="16" spans="1:16">
      <c r="A16" s="801">
        <v>7</v>
      </c>
      <c r="B16" s="993"/>
      <c r="C16" s="337"/>
      <c r="D16" s="994"/>
      <c r="E16" s="337"/>
      <c r="F16" s="995"/>
      <c r="G16" s="337"/>
      <c r="H16" s="996"/>
      <c r="I16" s="337"/>
      <c r="J16" s="997"/>
      <c r="K16" s="337"/>
      <c r="L16" s="991"/>
      <c r="M16" s="337"/>
      <c r="N16" s="992"/>
      <c r="O16" s="337"/>
      <c r="P16" s="614"/>
    </row>
    <row r="17" spans="1:16" ht="13.5">
      <c r="A17" s="801">
        <v>8</v>
      </c>
      <c r="B17" s="998" t="s">
        <v>289</v>
      </c>
      <c r="C17" s="337"/>
      <c r="D17" s="337"/>
      <c r="E17" s="337"/>
      <c r="F17" s="337"/>
      <c r="G17" s="337"/>
      <c r="H17" s="337"/>
      <c r="I17" s="337"/>
      <c r="J17" s="337"/>
      <c r="K17" s="337"/>
      <c r="L17" s="337"/>
      <c r="M17" s="337"/>
      <c r="N17" s="992"/>
      <c r="O17" s="337"/>
      <c r="P17" s="999"/>
    </row>
    <row r="18" spans="1:16" ht="13.5">
      <c r="A18" s="801">
        <v>9</v>
      </c>
      <c r="B18" s="998" t="s">
        <v>542</v>
      </c>
      <c r="C18" s="337"/>
      <c r="D18" s="337"/>
      <c r="E18" s="337"/>
      <c r="F18" s="337"/>
      <c r="G18" s="337"/>
      <c r="H18" s="337"/>
      <c r="I18" s="337"/>
      <c r="J18" s="337"/>
      <c r="K18" s="337"/>
      <c r="L18" s="337"/>
      <c r="M18" s="337"/>
      <c r="N18" s="337"/>
      <c r="O18" s="337"/>
      <c r="P18" s="999"/>
    </row>
    <row r="19" spans="1:16" ht="13.5">
      <c r="A19" s="801">
        <v>10</v>
      </c>
      <c r="B19" s="998" t="s">
        <v>543</v>
      </c>
      <c r="C19" s="337"/>
      <c r="D19" s="337"/>
      <c r="E19" s="337"/>
      <c r="F19" s="337"/>
      <c r="G19" s="337"/>
      <c r="H19" s="337"/>
      <c r="I19" s="337"/>
      <c r="J19" s="337"/>
      <c r="K19" s="337"/>
      <c r="L19" s="337"/>
      <c r="M19" s="337"/>
      <c r="N19" s="337"/>
      <c r="O19" s="337"/>
      <c r="P19" s="999"/>
    </row>
    <row r="20" spans="1:16" ht="13.5">
      <c r="A20" s="801">
        <v>11</v>
      </c>
      <c r="B20" s="481"/>
      <c r="C20" s="337"/>
      <c r="D20" s="337"/>
      <c r="E20" s="337"/>
      <c r="F20" s="337"/>
      <c r="G20" s="337"/>
      <c r="H20" s="337"/>
      <c r="I20" s="337"/>
      <c r="J20" s="337"/>
      <c r="K20" s="337"/>
      <c r="L20" s="337"/>
      <c r="M20" s="337"/>
      <c r="N20" s="337"/>
      <c r="O20" s="337"/>
      <c r="P20" s="999"/>
    </row>
    <row r="21" spans="1:16" ht="13.5">
      <c r="A21" s="801">
        <v>12</v>
      </c>
      <c r="B21" s="998"/>
      <c r="C21" s="337"/>
      <c r="D21" s="337"/>
      <c r="E21" s="337"/>
      <c r="F21" s="337"/>
      <c r="G21" s="337"/>
      <c r="H21" s="337"/>
      <c r="I21" s="337"/>
      <c r="J21" s="337"/>
      <c r="K21" s="337"/>
      <c r="L21" s="337"/>
      <c r="M21" s="337"/>
      <c r="N21" s="337"/>
      <c r="O21" s="337"/>
      <c r="P21" s="999"/>
    </row>
    <row r="22" spans="1:16">
      <c r="A22" s="801">
        <v>13</v>
      </c>
      <c r="B22" s="1000"/>
      <c r="C22" s="1001"/>
      <c r="E22" s="337"/>
      <c r="F22" s="337"/>
      <c r="G22" s="337"/>
      <c r="H22" s="337"/>
      <c r="I22" s="337"/>
      <c r="J22" s="337"/>
      <c r="K22" s="337"/>
      <c r="L22" s="337"/>
      <c r="M22" s="337"/>
      <c r="N22" s="337"/>
      <c r="O22" s="337"/>
      <c r="P22" s="999"/>
    </row>
    <row r="23" spans="1:16">
      <c r="A23" s="801">
        <v>14</v>
      </c>
      <c r="B23" s="1002"/>
      <c r="C23" s="1003"/>
      <c r="D23" s="974"/>
      <c r="E23" s="974"/>
      <c r="F23" s="1003"/>
      <c r="G23" s="1003"/>
      <c r="H23" s="974"/>
      <c r="I23" s="974"/>
      <c r="J23" s="1003"/>
      <c r="K23" s="1003"/>
      <c r="L23" s="337"/>
      <c r="M23" s="337"/>
      <c r="N23" s="337"/>
      <c r="O23" s="337"/>
      <c r="P23" s="999"/>
    </row>
    <row r="24" spans="1:16" ht="13.5" thickBot="1">
      <c r="A24" s="801">
        <v>15</v>
      </c>
      <c r="B24" s="1004"/>
      <c r="C24" s="1005"/>
      <c r="D24" s="1006"/>
      <c r="E24" s="1006"/>
      <c r="F24" s="1005"/>
      <c r="G24" s="1005"/>
      <c r="H24" s="1006"/>
      <c r="I24" s="1006"/>
      <c r="J24" s="1005"/>
      <c r="K24" s="1005"/>
      <c r="L24" s="1007"/>
      <c r="M24" s="1007"/>
      <c r="N24" s="1007"/>
      <c r="O24" s="1007"/>
      <c r="P24" s="1008"/>
    </row>
    <row r="25" spans="1:16" ht="35.25" customHeight="1">
      <c r="A25" s="801">
        <v>16</v>
      </c>
      <c r="B25" s="1009" t="s">
        <v>967</v>
      </c>
      <c r="C25" s="1009"/>
      <c r="D25" s="1009"/>
      <c r="E25" s="1009"/>
      <c r="F25" s="1009"/>
      <c r="G25" s="1009"/>
      <c r="H25" s="1009"/>
      <c r="I25" s="1009"/>
      <c r="J25" s="1009"/>
      <c r="K25" s="1009"/>
      <c r="L25" s="1009"/>
      <c r="M25" s="1009"/>
      <c r="N25" s="1009"/>
      <c r="O25" s="1009"/>
      <c r="P25" s="1009"/>
    </row>
    <row r="26" spans="1:16" ht="53.25" customHeight="1">
      <c r="A26" s="801">
        <v>17</v>
      </c>
      <c r="B26" s="1010" t="s">
        <v>154</v>
      </c>
      <c r="C26" s="1010"/>
      <c r="D26" s="974"/>
      <c r="E26" s="974"/>
      <c r="F26" s="981" t="s">
        <v>897</v>
      </c>
      <c r="G26" s="1003"/>
      <c r="H26" s="981" t="s">
        <v>140</v>
      </c>
      <c r="I26" s="981"/>
      <c r="J26" s="975" t="s">
        <v>141</v>
      </c>
      <c r="K26" s="975"/>
      <c r="L26" s="1011" t="s">
        <v>968</v>
      </c>
      <c r="M26" s="1011"/>
      <c r="N26" s="981" t="s">
        <v>142</v>
      </c>
      <c r="O26" s="1012"/>
      <c r="P26" s="981" t="s">
        <v>143</v>
      </c>
    </row>
    <row r="27" spans="1:16">
      <c r="A27" s="801">
        <v>18</v>
      </c>
      <c r="B27" s="1010"/>
      <c r="C27" s="1010"/>
      <c r="D27" s="974"/>
      <c r="E27" s="974"/>
      <c r="F27" s="974"/>
      <c r="G27" s="769"/>
      <c r="H27" s="769" t="s">
        <v>900</v>
      </c>
      <c r="I27" s="329"/>
      <c r="J27" s="1003"/>
      <c r="K27" s="1003"/>
      <c r="L27" s="337"/>
      <c r="M27" s="337"/>
      <c r="N27" s="337"/>
      <c r="O27" s="337"/>
      <c r="P27" s="337"/>
    </row>
    <row r="28" spans="1:16">
      <c r="A28" s="801">
        <v>19</v>
      </c>
      <c r="B28" s="1010"/>
      <c r="C28" s="1010"/>
      <c r="D28" s="974"/>
      <c r="E28" s="974"/>
      <c r="F28" s="974" t="s">
        <v>948</v>
      </c>
      <c r="G28" s="769"/>
      <c r="H28" s="974" t="s">
        <v>901</v>
      </c>
      <c r="I28" s="329"/>
      <c r="J28" s="1003"/>
      <c r="K28" s="1003"/>
      <c r="L28" s="974" t="s">
        <v>903</v>
      </c>
      <c r="M28" s="337"/>
      <c r="N28" s="337"/>
      <c r="O28" s="337"/>
      <c r="P28" s="337"/>
    </row>
    <row r="29" spans="1:16">
      <c r="A29" s="801">
        <v>20</v>
      </c>
      <c r="B29" s="1013" t="s">
        <v>969</v>
      </c>
      <c r="C29" s="1013"/>
      <c r="D29" s="974"/>
      <c r="E29" s="974"/>
      <c r="F29" s="972" t="s">
        <v>949</v>
      </c>
      <c r="G29" s="974"/>
      <c r="H29" s="972" t="s">
        <v>898</v>
      </c>
      <c r="I29" s="974"/>
      <c r="J29" s="974" t="s">
        <v>902</v>
      </c>
      <c r="K29" s="337"/>
      <c r="L29" s="974" t="s">
        <v>904</v>
      </c>
      <c r="M29" s="337"/>
      <c r="N29" s="337"/>
      <c r="O29" s="337"/>
      <c r="P29" s="337"/>
    </row>
    <row r="30" spans="1:16">
      <c r="A30" s="801">
        <v>21</v>
      </c>
      <c r="B30" s="1014" t="s">
        <v>544</v>
      </c>
      <c r="C30" s="1015"/>
      <c r="D30" s="1016"/>
      <c r="E30" s="1016"/>
      <c r="F30" s="1016"/>
      <c r="G30" s="1016"/>
      <c r="H30" s="1017"/>
      <c r="I30" s="1017"/>
      <c r="J30" s="1017"/>
      <c r="K30" s="1017"/>
      <c r="L30" s="1018"/>
      <c r="M30" s="1018"/>
      <c r="N30" s="1016"/>
      <c r="O30" s="1016"/>
      <c r="P30" s="1019"/>
    </row>
    <row r="31" spans="1:16">
      <c r="A31" s="801">
        <v>22</v>
      </c>
      <c r="B31" s="1020"/>
      <c r="C31" s="1021"/>
      <c r="D31" s="974"/>
      <c r="E31" s="974"/>
      <c r="F31" s="974"/>
      <c r="G31" s="974"/>
      <c r="H31" s="337"/>
      <c r="I31" s="337"/>
      <c r="J31" s="337"/>
      <c r="K31" s="337"/>
      <c r="L31" s="975" t="s">
        <v>144</v>
      </c>
      <c r="M31" s="975"/>
      <c r="N31" s="974"/>
      <c r="O31" s="974"/>
      <c r="P31" s="1022"/>
    </row>
    <row r="32" spans="1:16">
      <c r="A32" s="801">
        <v>23</v>
      </c>
      <c r="B32" s="1023"/>
      <c r="C32" s="1021"/>
      <c r="D32" s="974"/>
      <c r="E32" s="974"/>
      <c r="F32" s="974"/>
      <c r="G32" s="974"/>
      <c r="H32" s="337"/>
      <c r="I32" s="337"/>
      <c r="J32" s="337"/>
      <c r="K32" s="337"/>
      <c r="L32" s="975"/>
      <c r="M32" s="975"/>
      <c r="N32" s="974"/>
      <c r="O32" s="974"/>
      <c r="P32" s="1022"/>
    </row>
    <row r="33" spans="1:16">
      <c r="A33" s="801">
        <v>24</v>
      </c>
      <c r="B33" s="1024" t="s">
        <v>105</v>
      </c>
      <c r="C33" s="337"/>
      <c r="D33" s="337" t="s">
        <v>172</v>
      </c>
      <c r="E33" s="337"/>
      <c r="F33" s="770"/>
      <c r="G33" s="330"/>
      <c r="H33" s="1025"/>
      <c r="I33" s="1026"/>
      <c r="J33" s="1027">
        <v>12</v>
      </c>
      <c r="K33" s="337"/>
      <c r="L33" s="330" t="s">
        <v>1126</v>
      </c>
      <c r="M33" s="330"/>
      <c r="N33" s="330"/>
      <c r="O33" s="330"/>
      <c r="P33" s="331" t="s">
        <v>1126</v>
      </c>
    </row>
    <row r="34" spans="1:16">
      <c r="A34" s="801">
        <v>25</v>
      </c>
      <c r="B34" s="1024" t="s">
        <v>104</v>
      </c>
      <c r="C34" s="337"/>
      <c r="D34" s="337" t="s">
        <v>172</v>
      </c>
      <c r="E34" s="337"/>
      <c r="F34" s="770"/>
      <c r="G34" s="330"/>
      <c r="H34" s="1025"/>
      <c r="I34" s="1026"/>
      <c r="J34" s="1028">
        <v>11</v>
      </c>
      <c r="L34" s="330" t="s">
        <v>1126</v>
      </c>
      <c r="M34" s="330"/>
      <c r="N34" s="330"/>
      <c r="O34" s="330"/>
      <c r="P34" s="331" t="s">
        <v>1126</v>
      </c>
    </row>
    <row r="35" spans="1:16">
      <c r="A35" s="801">
        <v>26</v>
      </c>
      <c r="B35" s="1024" t="s">
        <v>103</v>
      </c>
      <c r="C35" s="337"/>
      <c r="D35" s="337" t="s">
        <v>172</v>
      </c>
      <c r="E35" s="337"/>
      <c r="F35" s="770"/>
      <c r="G35" s="330"/>
      <c r="H35" s="1025"/>
      <c r="I35" s="1026"/>
      <c r="J35" s="1028">
        <v>10</v>
      </c>
      <c r="L35" s="330">
        <v>0</v>
      </c>
      <c r="M35" s="330"/>
      <c r="N35" s="330"/>
      <c r="O35" s="330"/>
      <c r="P35" s="331">
        <v>0</v>
      </c>
    </row>
    <row r="36" spans="1:16">
      <c r="A36" s="801">
        <v>27</v>
      </c>
      <c r="B36" s="1024" t="s">
        <v>95</v>
      </c>
      <c r="C36" s="337"/>
      <c r="D36" s="337" t="s">
        <v>172</v>
      </c>
      <c r="E36" s="337"/>
      <c r="F36" s="770"/>
      <c r="G36" s="330"/>
      <c r="H36" s="1025"/>
      <c r="I36" s="1026"/>
      <c r="J36" s="1028">
        <v>9</v>
      </c>
      <c r="L36" s="330">
        <v>0</v>
      </c>
      <c r="M36" s="330"/>
      <c r="N36" s="330"/>
      <c r="O36" s="330"/>
      <c r="P36" s="331">
        <v>0</v>
      </c>
    </row>
    <row r="37" spans="1:16">
      <c r="A37" s="801">
        <v>28</v>
      </c>
      <c r="B37" s="1024" t="s">
        <v>92</v>
      </c>
      <c r="C37" s="337"/>
      <c r="D37" s="337" t="s">
        <v>172</v>
      </c>
      <c r="E37" s="337"/>
      <c r="F37" s="770"/>
      <c r="G37" s="330"/>
      <c r="H37" s="1025"/>
      <c r="I37" s="1026"/>
      <c r="J37" s="1028">
        <v>8</v>
      </c>
      <c r="L37" s="330">
        <v>0</v>
      </c>
      <c r="M37" s="330"/>
      <c r="N37" s="330"/>
      <c r="O37" s="330"/>
      <c r="P37" s="331">
        <v>0</v>
      </c>
    </row>
    <row r="38" spans="1:16">
      <c r="A38" s="801">
        <v>29</v>
      </c>
      <c r="B38" s="1024" t="s">
        <v>145</v>
      </c>
      <c r="C38" s="337"/>
      <c r="D38" s="337" t="s">
        <v>172</v>
      </c>
      <c r="E38" s="337"/>
      <c r="F38" s="770"/>
      <c r="G38" s="330"/>
      <c r="H38" s="1025"/>
      <c r="I38" s="1026"/>
      <c r="J38" s="1028">
        <v>7</v>
      </c>
      <c r="L38" s="330">
        <v>0</v>
      </c>
      <c r="M38" s="330"/>
      <c r="N38" s="330"/>
      <c r="O38" s="330"/>
      <c r="P38" s="331">
        <v>0</v>
      </c>
    </row>
    <row r="39" spans="1:16">
      <c r="A39" s="801">
        <v>30</v>
      </c>
      <c r="B39" s="1024" t="s">
        <v>102</v>
      </c>
      <c r="C39" s="337"/>
      <c r="D39" s="337" t="s">
        <v>172</v>
      </c>
      <c r="E39" s="337"/>
      <c r="F39" s="770"/>
      <c r="G39" s="330"/>
      <c r="H39" s="1025"/>
      <c r="I39" s="1026"/>
      <c r="J39" s="1028">
        <v>6</v>
      </c>
      <c r="L39" s="330">
        <v>0</v>
      </c>
      <c r="M39" s="330"/>
      <c r="N39" s="330"/>
      <c r="O39" s="330"/>
      <c r="P39" s="331">
        <v>0</v>
      </c>
    </row>
    <row r="40" spans="1:16">
      <c r="A40" s="801">
        <v>31</v>
      </c>
      <c r="B40" s="1024" t="s">
        <v>101</v>
      </c>
      <c r="C40" s="337"/>
      <c r="D40" s="337" t="s">
        <v>172</v>
      </c>
      <c r="E40" s="337"/>
      <c r="F40" s="770"/>
      <c r="G40" s="330"/>
      <c r="H40" s="1025"/>
      <c r="I40" s="1026"/>
      <c r="J40" s="1028">
        <v>5</v>
      </c>
      <c r="L40" s="330">
        <v>0</v>
      </c>
      <c r="M40" s="330"/>
      <c r="N40" s="330"/>
      <c r="O40" s="330"/>
      <c r="P40" s="331">
        <v>0</v>
      </c>
    </row>
    <row r="41" spans="1:16">
      <c r="A41" s="801">
        <v>32</v>
      </c>
      <c r="B41" s="1024" t="s">
        <v>100</v>
      </c>
      <c r="C41" s="337"/>
      <c r="D41" s="337" t="s">
        <v>172</v>
      </c>
      <c r="E41" s="337"/>
      <c r="F41" s="770"/>
      <c r="G41" s="330"/>
      <c r="H41" s="1025"/>
      <c r="I41" s="1026"/>
      <c r="J41" s="1028">
        <v>4</v>
      </c>
      <c r="L41" s="330">
        <v>0</v>
      </c>
      <c r="M41" s="330"/>
      <c r="N41" s="330"/>
      <c r="O41" s="330"/>
      <c r="P41" s="331">
        <v>0</v>
      </c>
    </row>
    <row r="42" spans="1:16">
      <c r="A42" s="801">
        <v>33</v>
      </c>
      <c r="B42" s="1024" t="s">
        <v>106</v>
      </c>
      <c r="C42" s="337"/>
      <c r="D42" s="337" t="s">
        <v>172</v>
      </c>
      <c r="E42" s="337"/>
      <c r="F42" s="770"/>
      <c r="G42" s="330"/>
      <c r="H42" s="1025"/>
      <c r="I42" s="1026"/>
      <c r="J42" s="1028">
        <v>3</v>
      </c>
      <c r="L42" s="330">
        <v>0</v>
      </c>
      <c r="M42" s="330"/>
      <c r="N42" s="330"/>
      <c r="O42" s="330"/>
      <c r="P42" s="331">
        <v>0</v>
      </c>
    </row>
    <row r="43" spans="1:16">
      <c r="A43" s="801">
        <v>34</v>
      </c>
      <c r="B43" s="1024" t="s">
        <v>99</v>
      </c>
      <c r="C43" s="337"/>
      <c r="D43" s="337" t="s">
        <v>172</v>
      </c>
      <c r="E43" s="337"/>
      <c r="F43" s="770"/>
      <c r="G43" s="330"/>
      <c r="H43" s="1025"/>
      <c r="I43" s="1026"/>
      <c r="J43" s="1028">
        <v>2</v>
      </c>
      <c r="L43" s="330">
        <v>0</v>
      </c>
      <c r="M43" s="330"/>
      <c r="N43" s="330"/>
      <c r="O43" s="330"/>
      <c r="P43" s="331">
        <v>0</v>
      </c>
    </row>
    <row r="44" spans="1:16">
      <c r="A44" s="801">
        <v>35</v>
      </c>
      <c r="B44" s="1024" t="s">
        <v>98</v>
      </c>
      <c r="C44" s="337"/>
      <c r="D44" s="337" t="s">
        <v>172</v>
      </c>
      <c r="E44" s="337"/>
      <c r="F44" s="770"/>
      <c r="G44" s="330"/>
      <c r="H44" s="1025"/>
      <c r="I44" s="1026"/>
      <c r="J44" s="1028">
        <v>1</v>
      </c>
      <c r="L44" s="332">
        <v>0</v>
      </c>
      <c r="M44" s="330"/>
      <c r="N44" s="330"/>
      <c r="O44" s="330"/>
      <c r="P44" s="331">
        <v>0</v>
      </c>
    </row>
    <row r="45" spans="1:16">
      <c r="A45" s="801">
        <v>36</v>
      </c>
      <c r="B45" s="1024"/>
      <c r="C45" s="337"/>
      <c r="D45" s="337"/>
      <c r="E45" s="337"/>
      <c r="F45" s="330"/>
      <c r="G45" s="330"/>
      <c r="H45" s="1026"/>
      <c r="I45" s="1026"/>
      <c r="L45" s="330">
        <v>0</v>
      </c>
      <c r="M45" s="330"/>
      <c r="N45" s="330"/>
      <c r="O45" s="330"/>
      <c r="P45" s="333">
        <v>0</v>
      </c>
    </row>
    <row r="46" spans="1:16">
      <c r="A46" s="801">
        <v>37</v>
      </c>
      <c r="B46" s="1024"/>
      <c r="C46" s="337"/>
      <c r="D46" s="337"/>
      <c r="E46" s="337"/>
      <c r="F46" s="330"/>
      <c r="G46" s="330"/>
      <c r="H46" s="1026"/>
      <c r="I46" s="1026"/>
      <c r="L46" s="330"/>
      <c r="M46" s="330"/>
      <c r="N46" s="330"/>
      <c r="O46" s="330"/>
      <c r="P46" s="333"/>
    </row>
    <row r="47" spans="1:16">
      <c r="A47" s="801">
        <v>38</v>
      </c>
      <c r="B47" s="1024"/>
      <c r="C47" s="337"/>
      <c r="D47" s="337"/>
      <c r="E47" s="337"/>
      <c r="F47" s="330"/>
      <c r="G47" s="330"/>
      <c r="H47" s="1026"/>
      <c r="I47" s="1026"/>
      <c r="L47" s="129" t="s">
        <v>970</v>
      </c>
      <c r="M47" s="330"/>
      <c r="N47" s="330"/>
      <c r="O47" s="330"/>
      <c r="P47" s="333"/>
    </row>
    <row r="48" spans="1:16">
      <c r="A48" s="801">
        <v>39</v>
      </c>
      <c r="B48" s="1024"/>
      <c r="C48" s="337"/>
      <c r="D48" s="337"/>
      <c r="E48" s="337"/>
      <c r="F48" s="330"/>
      <c r="G48" s="330"/>
      <c r="H48" s="1026"/>
      <c r="I48" s="1026"/>
      <c r="L48" s="129"/>
      <c r="M48" s="330"/>
      <c r="N48" s="330"/>
      <c r="O48" s="330"/>
      <c r="P48" s="333"/>
    </row>
    <row r="49" spans="1:18">
      <c r="A49" s="801">
        <v>40</v>
      </c>
      <c r="B49" s="1024" t="s">
        <v>146</v>
      </c>
      <c r="C49" s="337"/>
      <c r="D49" s="337" t="s">
        <v>169</v>
      </c>
      <c r="E49" s="337"/>
      <c r="F49" s="330">
        <v>0</v>
      </c>
      <c r="G49" s="330"/>
      <c r="H49" s="1025"/>
      <c r="I49" s="1026"/>
      <c r="J49" s="1027">
        <v>12</v>
      </c>
      <c r="K49" s="337"/>
      <c r="L49" s="330">
        <v>0</v>
      </c>
      <c r="M49" s="330"/>
      <c r="N49" s="330" t="s">
        <v>969</v>
      </c>
      <c r="O49" s="330"/>
      <c r="P49" s="333">
        <v>0</v>
      </c>
    </row>
    <row r="50" spans="1:18">
      <c r="A50" s="801">
        <v>41</v>
      </c>
      <c r="B50" s="1024" t="s">
        <v>146</v>
      </c>
      <c r="C50" s="337"/>
      <c r="D50" s="337" t="s">
        <v>168</v>
      </c>
      <c r="E50" s="337"/>
      <c r="F50" s="1003">
        <v>0</v>
      </c>
      <c r="G50" s="1003"/>
      <c r="H50" s="1025"/>
      <c r="I50" s="1026"/>
      <c r="J50" s="1027">
        <v>12</v>
      </c>
      <c r="K50" s="337"/>
      <c r="L50" s="330">
        <v>0</v>
      </c>
      <c r="M50" s="330"/>
      <c r="N50" s="330"/>
      <c r="O50" s="330"/>
      <c r="P50" s="333">
        <v>0</v>
      </c>
    </row>
    <row r="51" spans="1:18">
      <c r="A51" s="801">
        <v>42</v>
      </c>
      <c r="B51" s="1024" t="s">
        <v>146</v>
      </c>
      <c r="C51" s="337"/>
      <c r="D51" s="326" t="s">
        <v>173</v>
      </c>
      <c r="E51" s="337"/>
      <c r="F51" s="1003">
        <v>0</v>
      </c>
      <c r="G51" s="1003"/>
      <c r="H51" s="1025"/>
      <c r="I51" s="1026"/>
      <c r="J51" s="1027">
        <v>12</v>
      </c>
      <c r="K51" s="337"/>
      <c r="L51" s="330">
        <v>0</v>
      </c>
      <c r="M51" s="330"/>
      <c r="N51" s="330"/>
      <c r="O51" s="330"/>
      <c r="P51" s="333">
        <v>0</v>
      </c>
    </row>
    <row r="52" spans="1:18">
      <c r="A52" s="801">
        <v>43</v>
      </c>
      <c r="B52" s="1024" t="s">
        <v>146</v>
      </c>
      <c r="C52" s="337"/>
      <c r="D52" s="337" t="s">
        <v>485</v>
      </c>
      <c r="E52" s="337"/>
      <c r="F52" s="1003">
        <v>0</v>
      </c>
      <c r="G52" s="1003"/>
      <c r="H52" s="1025"/>
      <c r="I52" s="1026"/>
      <c r="J52" s="1027">
        <v>12</v>
      </c>
      <c r="K52" s="337"/>
      <c r="L52" s="330">
        <v>0</v>
      </c>
      <c r="M52" s="330"/>
      <c r="N52" s="330"/>
      <c r="O52" s="330"/>
      <c r="P52" s="333">
        <v>0</v>
      </c>
    </row>
    <row r="53" spans="1:18">
      <c r="A53" s="801">
        <v>44</v>
      </c>
      <c r="B53" s="1024" t="s">
        <v>146</v>
      </c>
      <c r="C53" s="337"/>
      <c r="D53" s="337" t="s">
        <v>486</v>
      </c>
      <c r="E53" s="337"/>
      <c r="F53" s="1003">
        <v>0</v>
      </c>
      <c r="G53" s="1003"/>
      <c r="H53" s="1025"/>
      <c r="I53" s="1026"/>
      <c r="J53" s="1027">
        <v>12</v>
      </c>
      <c r="K53" s="337"/>
      <c r="L53" s="330">
        <v>0</v>
      </c>
      <c r="M53" s="330"/>
      <c r="N53" s="330"/>
      <c r="O53" s="330"/>
      <c r="P53" s="333">
        <v>0</v>
      </c>
    </row>
    <row r="54" spans="1:18">
      <c r="A54" s="801">
        <v>45</v>
      </c>
      <c r="B54" s="1024"/>
      <c r="C54" s="337"/>
      <c r="D54" s="337"/>
      <c r="E54" s="337"/>
      <c r="F54" s="1003"/>
      <c r="G54" s="1003"/>
      <c r="H54" s="1026"/>
      <c r="I54" s="1026"/>
      <c r="J54" s="337"/>
      <c r="K54" s="337"/>
      <c r="L54" s="330"/>
      <c r="M54" s="330"/>
      <c r="N54" s="330"/>
      <c r="O54" s="330"/>
      <c r="P54" s="333"/>
    </row>
    <row r="55" spans="1:18">
      <c r="A55" s="801">
        <v>46</v>
      </c>
      <c r="B55" s="1024"/>
      <c r="C55" s="337"/>
      <c r="D55" s="337"/>
      <c r="E55" s="337"/>
      <c r="F55" s="1003"/>
      <c r="G55" s="1003"/>
      <c r="H55" s="1026"/>
      <c r="I55" s="1026"/>
      <c r="J55" s="337"/>
      <c r="K55" s="337"/>
      <c r="L55" s="330"/>
      <c r="M55" s="330"/>
      <c r="N55" s="330"/>
      <c r="O55" s="330"/>
      <c r="P55" s="331"/>
    </row>
    <row r="56" spans="1:18">
      <c r="A56" s="801">
        <v>47</v>
      </c>
      <c r="B56" s="1029" t="s">
        <v>147</v>
      </c>
      <c r="C56" s="1030"/>
      <c r="D56" s="337"/>
      <c r="E56" s="337"/>
      <c r="F56" s="330"/>
      <c r="G56" s="330"/>
      <c r="H56" s="1026"/>
      <c r="I56" s="1026"/>
      <c r="J56" s="337"/>
      <c r="K56" s="337"/>
      <c r="L56" s="129" t="s">
        <v>971</v>
      </c>
      <c r="M56" s="129"/>
      <c r="N56" s="330"/>
      <c r="O56" s="330"/>
      <c r="P56" s="331"/>
    </row>
    <row r="57" spans="1:18">
      <c r="A57" s="801">
        <v>48</v>
      </c>
      <c r="B57" s="1024" t="s">
        <v>105</v>
      </c>
      <c r="C57" s="337"/>
      <c r="D57" s="337" t="s">
        <v>487</v>
      </c>
      <c r="E57" s="337"/>
      <c r="F57" s="330">
        <v>0</v>
      </c>
      <c r="G57" s="1047"/>
      <c r="H57" s="1048"/>
      <c r="I57" s="1049"/>
      <c r="J57" s="1050"/>
      <c r="K57" s="1050"/>
      <c r="L57" s="330">
        <v>0</v>
      </c>
      <c r="M57" s="330"/>
      <c r="N57" s="330">
        <v>0</v>
      </c>
      <c r="O57" s="330"/>
      <c r="P57" s="331">
        <v>0</v>
      </c>
      <c r="Q57" s="1003"/>
      <c r="R57" s="334"/>
    </row>
    <row r="58" spans="1:18">
      <c r="A58" s="801">
        <v>49</v>
      </c>
      <c r="B58" s="1024" t="s">
        <v>104</v>
      </c>
      <c r="C58" s="337"/>
      <c r="D58" s="337" t="s">
        <v>487</v>
      </c>
      <c r="E58" s="337"/>
      <c r="F58" s="330">
        <v>0</v>
      </c>
      <c r="G58" s="1047"/>
      <c r="H58" s="1048"/>
      <c r="I58" s="1049"/>
      <c r="J58" s="1050"/>
      <c r="K58" s="1050"/>
      <c r="L58" s="330">
        <v>0</v>
      </c>
      <c r="M58" s="330"/>
      <c r="N58" s="330">
        <v>0</v>
      </c>
      <c r="O58" s="330"/>
      <c r="P58" s="331">
        <v>0</v>
      </c>
      <c r="Q58" s="1003"/>
      <c r="R58" s="334"/>
    </row>
    <row r="59" spans="1:18">
      <c r="A59" s="801">
        <v>50</v>
      </c>
      <c r="B59" s="1024" t="s">
        <v>103</v>
      </c>
      <c r="C59" s="337"/>
      <c r="D59" s="337" t="s">
        <v>487</v>
      </c>
      <c r="E59" s="337"/>
      <c r="F59" s="330">
        <v>0</v>
      </c>
      <c r="G59" s="1047"/>
      <c r="H59" s="1048"/>
      <c r="I59" s="1049"/>
      <c r="J59" s="1050"/>
      <c r="K59" s="1050"/>
      <c r="L59" s="330">
        <v>0</v>
      </c>
      <c r="M59" s="330"/>
      <c r="N59" s="330">
        <v>0</v>
      </c>
      <c r="O59" s="330"/>
      <c r="P59" s="331">
        <v>0</v>
      </c>
      <c r="Q59" s="1003"/>
      <c r="R59" s="334"/>
    </row>
    <row r="60" spans="1:18">
      <c r="A60" s="801">
        <v>51</v>
      </c>
      <c r="B60" s="1024" t="s">
        <v>95</v>
      </c>
      <c r="C60" s="337"/>
      <c r="D60" s="337" t="s">
        <v>487</v>
      </c>
      <c r="E60" s="337"/>
      <c r="F60" s="330">
        <v>0</v>
      </c>
      <c r="G60" s="1047"/>
      <c r="H60" s="1048"/>
      <c r="I60" s="1049"/>
      <c r="J60" s="1050"/>
      <c r="K60" s="1050"/>
      <c r="L60" s="330">
        <v>0</v>
      </c>
      <c r="M60" s="330"/>
      <c r="N60" s="330">
        <v>0</v>
      </c>
      <c r="O60" s="330"/>
      <c r="P60" s="331">
        <v>0</v>
      </c>
      <c r="Q60" s="1003"/>
      <c r="R60" s="334"/>
    </row>
    <row r="61" spans="1:18">
      <c r="A61" s="801">
        <v>52</v>
      </c>
      <c r="B61" s="1024" t="s">
        <v>92</v>
      </c>
      <c r="C61" s="337"/>
      <c r="D61" s="337" t="s">
        <v>487</v>
      </c>
      <c r="E61" s="337"/>
      <c r="F61" s="330">
        <v>0</v>
      </c>
      <c r="G61" s="1047"/>
      <c r="H61" s="1048"/>
      <c r="I61" s="1049"/>
      <c r="J61" s="1050"/>
      <c r="K61" s="1050"/>
      <c r="L61" s="330">
        <v>0</v>
      </c>
      <c r="M61" s="330"/>
      <c r="N61" s="330">
        <v>0</v>
      </c>
      <c r="O61" s="330"/>
      <c r="P61" s="331">
        <v>0</v>
      </c>
      <c r="Q61" s="1003"/>
      <c r="R61" s="334"/>
    </row>
    <row r="62" spans="1:18">
      <c r="A62" s="801">
        <v>53</v>
      </c>
      <c r="B62" s="1024" t="s">
        <v>145</v>
      </c>
      <c r="C62" s="337"/>
      <c r="D62" s="337" t="s">
        <v>487</v>
      </c>
      <c r="E62" s="337"/>
      <c r="F62" s="330">
        <v>0</v>
      </c>
      <c r="G62" s="1047"/>
      <c r="H62" s="1048"/>
      <c r="I62" s="1049"/>
      <c r="J62" s="1050"/>
      <c r="K62" s="1050"/>
      <c r="L62" s="330">
        <v>0</v>
      </c>
      <c r="M62" s="330"/>
      <c r="N62" s="330">
        <v>0</v>
      </c>
      <c r="O62" s="330"/>
      <c r="P62" s="331">
        <v>0</v>
      </c>
      <c r="Q62" s="1003"/>
      <c r="R62" s="334"/>
    </row>
    <row r="63" spans="1:18">
      <c r="A63" s="801">
        <v>54</v>
      </c>
      <c r="B63" s="1024" t="s">
        <v>102</v>
      </c>
      <c r="C63" s="337"/>
      <c r="D63" s="337" t="s">
        <v>487</v>
      </c>
      <c r="E63" s="337"/>
      <c r="F63" s="330">
        <v>0</v>
      </c>
      <c r="G63" s="1047"/>
      <c r="H63" s="1048"/>
      <c r="I63" s="1049"/>
      <c r="J63" s="1050"/>
      <c r="K63" s="1050"/>
      <c r="L63" s="330">
        <v>0</v>
      </c>
      <c r="M63" s="330"/>
      <c r="N63" s="330">
        <v>0</v>
      </c>
      <c r="O63" s="330"/>
      <c r="P63" s="331">
        <v>0</v>
      </c>
      <c r="Q63" s="1003"/>
      <c r="R63" s="334"/>
    </row>
    <row r="64" spans="1:18">
      <c r="A64" s="801">
        <v>55</v>
      </c>
      <c r="B64" s="1024" t="s">
        <v>101</v>
      </c>
      <c r="C64" s="337"/>
      <c r="D64" s="337" t="s">
        <v>487</v>
      </c>
      <c r="E64" s="337"/>
      <c r="F64" s="330">
        <v>0</v>
      </c>
      <c r="G64" s="1047"/>
      <c r="H64" s="1048"/>
      <c r="I64" s="1049"/>
      <c r="J64" s="1050"/>
      <c r="K64" s="1050"/>
      <c r="L64" s="330">
        <v>0</v>
      </c>
      <c r="M64" s="330"/>
      <c r="N64" s="330">
        <v>0</v>
      </c>
      <c r="O64" s="330"/>
      <c r="P64" s="331">
        <v>0</v>
      </c>
      <c r="Q64" s="1003"/>
      <c r="R64" s="334"/>
    </row>
    <row r="65" spans="1:18">
      <c r="A65" s="801">
        <v>56</v>
      </c>
      <c r="B65" s="1024" t="s">
        <v>100</v>
      </c>
      <c r="C65" s="337"/>
      <c r="D65" s="337" t="s">
        <v>487</v>
      </c>
      <c r="E65" s="337"/>
      <c r="F65" s="330">
        <v>0</v>
      </c>
      <c r="G65" s="1047"/>
      <c r="H65" s="1048"/>
      <c r="I65" s="1049"/>
      <c r="J65" s="1050"/>
      <c r="K65" s="1050"/>
      <c r="L65" s="330">
        <v>0</v>
      </c>
      <c r="M65" s="330"/>
      <c r="N65" s="330">
        <v>0</v>
      </c>
      <c r="O65" s="330"/>
      <c r="P65" s="331">
        <v>0</v>
      </c>
      <c r="Q65" s="1003"/>
      <c r="R65" s="334"/>
    </row>
    <row r="66" spans="1:18">
      <c r="A66" s="801">
        <v>57</v>
      </c>
      <c r="B66" s="1024" t="s">
        <v>106</v>
      </c>
      <c r="C66" s="337"/>
      <c r="D66" s="337" t="s">
        <v>487</v>
      </c>
      <c r="E66" s="337"/>
      <c r="F66" s="330">
        <v>0</v>
      </c>
      <c r="G66" s="1047"/>
      <c r="H66" s="1048"/>
      <c r="I66" s="1049"/>
      <c r="J66" s="1050"/>
      <c r="K66" s="1050"/>
      <c r="L66" s="330">
        <v>0</v>
      </c>
      <c r="M66" s="330"/>
      <c r="N66" s="330">
        <v>0</v>
      </c>
      <c r="O66" s="330"/>
      <c r="P66" s="331">
        <v>0</v>
      </c>
      <c r="Q66" s="1003"/>
      <c r="R66" s="334"/>
    </row>
    <row r="67" spans="1:18">
      <c r="A67" s="801">
        <v>58</v>
      </c>
      <c r="B67" s="1024" t="s">
        <v>99</v>
      </c>
      <c r="C67" s="337"/>
      <c r="D67" s="337" t="s">
        <v>487</v>
      </c>
      <c r="E67" s="337"/>
      <c r="F67" s="330">
        <v>0</v>
      </c>
      <c r="G67" s="1047"/>
      <c r="H67" s="1048"/>
      <c r="I67" s="1049"/>
      <c r="J67" s="1050"/>
      <c r="K67" s="1050"/>
      <c r="L67" s="330">
        <v>0</v>
      </c>
      <c r="M67" s="330"/>
      <c r="N67" s="330">
        <v>0</v>
      </c>
      <c r="O67" s="330"/>
      <c r="P67" s="331">
        <v>0</v>
      </c>
      <c r="Q67" s="1003"/>
      <c r="R67" s="334"/>
    </row>
    <row r="68" spans="1:18">
      <c r="A68" s="801">
        <v>59</v>
      </c>
      <c r="B68" s="1024" t="s">
        <v>98</v>
      </c>
      <c r="C68" s="337"/>
      <c r="D68" s="337" t="s">
        <v>487</v>
      </c>
      <c r="E68" s="337"/>
      <c r="F68" s="330">
        <v>0</v>
      </c>
      <c r="G68" s="1047"/>
      <c r="H68" s="1048"/>
      <c r="I68" s="1049"/>
      <c r="J68" s="1050"/>
      <c r="K68" s="1050"/>
      <c r="L68" s="330">
        <v>0</v>
      </c>
      <c r="M68" s="330"/>
      <c r="N68" s="330">
        <v>0</v>
      </c>
      <c r="O68" s="330"/>
      <c r="P68" s="331">
        <v>0</v>
      </c>
      <c r="Q68" s="1003"/>
      <c r="R68" s="334"/>
    </row>
    <row r="69" spans="1:18" ht="24" customHeight="1">
      <c r="A69" s="801">
        <v>60</v>
      </c>
      <c r="B69" s="1024"/>
      <c r="C69" s="337"/>
      <c r="D69" s="337"/>
      <c r="E69" s="337"/>
      <c r="F69" s="1003"/>
      <c r="G69" s="1003"/>
      <c r="H69" s="1026"/>
      <c r="I69" s="1026"/>
      <c r="J69" s="337"/>
      <c r="K69" s="337"/>
      <c r="L69" s="330">
        <v>0</v>
      </c>
      <c r="M69" s="330"/>
      <c r="N69" s="330"/>
      <c r="O69" s="330"/>
      <c r="P69" s="331"/>
      <c r="Q69" s="1003"/>
      <c r="R69" s="334"/>
    </row>
    <row r="70" spans="1:18">
      <c r="A70" s="801">
        <v>61</v>
      </c>
      <c r="B70" s="1032"/>
      <c r="P70" s="1033"/>
    </row>
    <row r="71" spans="1:18">
      <c r="A71" s="801">
        <v>62</v>
      </c>
      <c r="B71" s="1024" t="s">
        <v>175</v>
      </c>
      <c r="C71" s="337"/>
      <c r="F71" s="326" t="s">
        <v>972</v>
      </c>
      <c r="N71" s="335">
        <v>0</v>
      </c>
      <c r="P71" s="1033"/>
    </row>
    <row r="72" spans="1:18">
      <c r="A72" s="801">
        <v>63</v>
      </c>
      <c r="B72" s="1024" t="s">
        <v>148</v>
      </c>
      <c r="C72" s="337"/>
      <c r="F72" s="326" t="s">
        <v>951</v>
      </c>
      <c r="N72" s="335">
        <v>0</v>
      </c>
      <c r="P72" s="1033"/>
    </row>
    <row r="73" spans="1:18">
      <c r="A73" s="801">
        <v>64</v>
      </c>
      <c r="B73" s="1034" t="s">
        <v>149</v>
      </c>
      <c r="C73" s="1035"/>
      <c r="D73" s="548"/>
      <c r="E73" s="548"/>
      <c r="F73" s="548" t="s">
        <v>973</v>
      </c>
      <c r="G73" s="548"/>
      <c r="H73" s="548"/>
      <c r="I73" s="548"/>
      <c r="J73" s="548"/>
      <c r="K73" s="548"/>
      <c r="L73" s="548"/>
      <c r="M73" s="548"/>
      <c r="N73" s="336">
        <v>0</v>
      </c>
      <c r="O73" s="548"/>
      <c r="P73" s="1036"/>
    </row>
    <row r="74" spans="1:18">
      <c r="A74" s="801">
        <v>65</v>
      </c>
    </row>
    <row r="75" spans="1:18">
      <c r="A75" s="801">
        <v>66</v>
      </c>
      <c r="P75" s="367" t="s">
        <v>942</v>
      </c>
    </row>
    <row r="76" spans="1:18">
      <c r="A76" s="801">
        <v>67</v>
      </c>
      <c r="B76" s="975" t="s">
        <v>155</v>
      </c>
      <c r="C76" s="975"/>
      <c r="D76" s="975"/>
      <c r="E76" s="975"/>
      <c r="F76" s="975"/>
      <c r="G76" s="975"/>
      <c r="H76" s="975"/>
      <c r="I76" s="975"/>
      <c r="J76" s="975"/>
      <c r="K76" s="975"/>
      <c r="L76" s="975"/>
      <c r="M76" s="975"/>
      <c r="N76" s="975"/>
    </row>
    <row r="77" spans="1:18">
      <c r="A77" s="801">
        <v>68</v>
      </c>
      <c r="B77" s="971" t="s">
        <v>859</v>
      </c>
      <c r="C77" s="971"/>
      <c r="D77" s="971"/>
      <c r="E77" s="971"/>
      <c r="F77" s="971"/>
      <c r="G77" s="971"/>
      <c r="H77" s="971"/>
      <c r="I77" s="971"/>
      <c r="J77" s="971"/>
      <c r="K77" s="971"/>
      <c r="L77" s="971"/>
      <c r="M77" s="971"/>
      <c r="N77" s="971"/>
    </row>
    <row r="78" spans="1:18">
      <c r="A78" s="801">
        <v>69</v>
      </c>
      <c r="B78" s="975"/>
      <c r="C78" s="975"/>
      <c r="D78" s="975"/>
      <c r="E78" s="975"/>
      <c r="F78" s="975"/>
      <c r="G78" s="975"/>
      <c r="H78" s="975"/>
      <c r="I78" s="975"/>
      <c r="J78" s="975"/>
      <c r="K78" s="975"/>
      <c r="L78" s="975"/>
      <c r="M78" s="975"/>
      <c r="N78" s="975"/>
    </row>
    <row r="79" spans="1:18">
      <c r="A79" s="801">
        <v>70</v>
      </c>
      <c r="B79" s="337"/>
      <c r="C79" s="337"/>
      <c r="H79" s="338"/>
      <c r="I79" s="338"/>
      <c r="N79" s="339"/>
    </row>
    <row r="80" spans="1:18">
      <c r="A80" s="801">
        <v>71</v>
      </c>
      <c r="B80" s="1014" t="s">
        <v>545</v>
      </c>
      <c r="C80" s="1015"/>
      <c r="D80" s="1016"/>
      <c r="E80" s="1016"/>
      <c r="F80" s="1016"/>
      <c r="G80" s="1016"/>
      <c r="H80" s="1017"/>
      <c r="I80" s="1017"/>
      <c r="J80" s="1017"/>
      <c r="K80" s="1017"/>
      <c r="L80" s="1018"/>
      <c r="M80" s="1018"/>
      <c r="N80" s="1016"/>
      <c r="O80" s="1016"/>
      <c r="P80" s="1019"/>
    </row>
    <row r="81" spans="1:16">
      <c r="A81" s="801">
        <v>72</v>
      </c>
      <c r="B81" s="1020"/>
      <c r="C81" s="1021"/>
      <c r="D81" s="974"/>
      <c r="E81" s="974"/>
      <c r="F81" s="974"/>
      <c r="G81" s="974"/>
      <c r="H81" s="337"/>
      <c r="I81" s="337"/>
      <c r="J81" s="337"/>
      <c r="K81" s="337"/>
      <c r="L81" s="975" t="s">
        <v>144</v>
      </c>
      <c r="M81" s="975"/>
      <c r="N81" s="974"/>
      <c r="O81" s="974"/>
      <c r="P81" s="1022"/>
    </row>
    <row r="82" spans="1:16">
      <c r="A82" s="801">
        <v>73</v>
      </c>
      <c r="B82" s="1023"/>
      <c r="C82" s="1021"/>
      <c r="D82" s="974"/>
      <c r="E82" s="974"/>
      <c r="F82" s="974"/>
      <c r="G82" s="974"/>
      <c r="H82" s="337"/>
      <c r="I82" s="337"/>
      <c r="J82" s="337"/>
      <c r="K82" s="337"/>
      <c r="L82" s="975"/>
      <c r="M82" s="975"/>
      <c r="N82" s="974"/>
      <c r="O82" s="974"/>
      <c r="P82" s="1022"/>
    </row>
    <row r="83" spans="1:16">
      <c r="A83" s="801">
        <v>74</v>
      </c>
      <c r="B83" s="1024" t="s">
        <v>105</v>
      </c>
      <c r="C83" s="337"/>
      <c r="D83" s="337" t="s">
        <v>169</v>
      </c>
      <c r="E83" s="337"/>
      <c r="F83" s="770"/>
      <c r="G83" s="330"/>
      <c r="H83" s="1025"/>
      <c r="I83" s="1026"/>
      <c r="J83" s="1027">
        <v>12</v>
      </c>
      <c r="K83" s="337"/>
      <c r="L83" s="1031">
        <v>0</v>
      </c>
      <c r="M83" s="330"/>
      <c r="N83" s="330"/>
      <c r="O83" s="330"/>
      <c r="P83" s="331">
        <v>0</v>
      </c>
    </row>
    <row r="84" spans="1:16">
      <c r="A84" s="801">
        <v>75</v>
      </c>
      <c r="B84" s="1024" t="s">
        <v>104</v>
      </c>
      <c r="C84" s="337"/>
      <c r="D84" s="337" t="s">
        <v>169</v>
      </c>
      <c r="E84" s="337"/>
      <c r="F84" s="770"/>
      <c r="G84" s="330"/>
      <c r="H84" s="1025"/>
      <c r="I84" s="1026"/>
      <c r="J84" s="1028">
        <v>11</v>
      </c>
      <c r="L84" s="1003">
        <v>0</v>
      </c>
      <c r="M84" s="330"/>
      <c r="N84" s="330"/>
      <c r="O84" s="330"/>
      <c r="P84" s="331">
        <v>0</v>
      </c>
    </row>
    <row r="85" spans="1:16">
      <c r="A85" s="801">
        <v>76</v>
      </c>
      <c r="B85" s="1024" t="s">
        <v>103</v>
      </c>
      <c r="C85" s="337"/>
      <c r="D85" s="337" t="s">
        <v>169</v>
      </c>
      <c r="E85" s="337"/>
      <c r="F85" s="770"/>
      <c r="G85" s="330"/>
      <c r="H85" s="1025"/>
      <c r="I85" s="1026"/>
      <c r="J85" s="1028">
        <v>10</v>
      </c>
      <c r="L85" s="1003">
        <v>0</v>
      </c>
      <c r="M85" s="330"/>
      <c r="N85" s="330"/>
      <c r="O85" s="330"/>
      <c r="P85" s="331">
        <v>0</v>
      </c>
    </row>
    <row r="86" spans="1:16">
      <c r="A86" s="801">
        <v>77</v>
      </c>
      <c r="B86" s="1024" t="s">
        <v>95</v>
      </c>
      <c r="C86" s="337"/>
      <c r="D86" s="337" t="s">
        <v>169</v>
      </c>
      <c r="E86" s="337"/>
      <c r="F86" s="770"/>
      <c r="G86" s="330"/>
      <c r="H86" s="1025"/>
      <c r="I86" s="1026"/>
      <c r="J86" s="1028">
        <v>9</v>
      </c>
      <c r="L86" s="1003">
        <v>0</v>
      </c>
      <c r="M86" s="330"/>
      <c r="N86" s="330"/>
      <c r="O86" s="330"/>
      <c r="P86" s="331">
        <v>0</v>
      </c>
    </row>
    <row r="87" spans="1:16">
      <c r="A87" s="801">
        <v>78</v>
      </c>
      <c r="B87" s="1024" t="s">
        <v>92</v>
      </c>
      <c r="C87" s="337"/>
      <c r="D87" s="337" t="s">
        <v>169</v>
      </c>
      <c r="E87" s="337"/>
      <c r="F87" s="770"/>
      <c r="G87" s="330"/>
      <c r="H87" s="1025"/>
      <c r="I87" s="1026"/>
      <c r="J87" s="1028">
        <v>8</v>
      </c>
      <c r="L87" s="1003">
        <v>0</v>
      </c>
      <c r="M87" s="330"/>
      <c r="N87" s="330"/>
      <c r="O87" s="330"/>
      <c r="P87" s="331">
        <v>0</v>
      </c>
    </row>
    <row r="88" spans="1:16">
      <c r="A88" s="801">
        <v>79</v>
      </c>
      <c r="B88" s="1024" t="s">
        <v>145</v>
      </c>
      <c r="C88" s="337"/>
      <c r="D88" s="337" t="s">
        <v>169</v>
      </c>
      <c r="E88" s="337"/>
      <c r="F88" s="770"/>
      <c r="G88" s="330"/>
      <c r="H88" s="1025"/>
      <c r="I88" s="1026"/>
      <c r="J88" s="1028">
        <v>7</v>
      </c>
      <c r="L88" s="1003">
        <v>0</v>
      </c>
      <c r="M88" s="330"/>
      <c r="N88" s="330"/>
      <c r="O88" s="330"/>
      <c r="P88" s="331">
        <v>0</v>
      </c>
    </row>
    <row r="89" spans="1:16">
      <c r="A89" s="801">
        <v>80</v>
      </c>
      <c r="B89" s="1024" t="s">
        <v>102</v>
      </c>
      <c r="C89" s="337"/>
      <c r="D89" s="337" t="s">
        <v>169</v>
      </c>
      <c r="E89" s="337"/>
      <c r="F89" s="770"/>
      <c r="G89" s="330"/>
      <c r="H89" s="1025"/>
      <c r="I89" s="1026"/>
      <c r="J89" s="1028">
        <v>6</v>
      </c>
      <c r="L89" s="1003">
        <v>0</v>
      </c>
      <c r="M89" s="330"/>
      <c r="N89" s="330"/>
      <c r="O89" s="330"/>
      <c r="P89" s="331">
        <v>0</v>
      </c>
    </row>
    <row r="90" spans="1:16">
      <c r="A90" s="801">
        <v>81</v>
      </c>
      <c r="B90" s="1024" t="s">
        <v>101</v>
      </c>
      <c r="C90" s="337"/>
      <c r="D90" s="337" t="s">
        <v>169</v>
      </c>
      <c r="E90" s="337"/>
      <c r="F90" s="770"/>
      <c r="G90" s="330"/>
      <c r="H90" s="1025"/>
      <c r="I90" s="1026"/>
      <c r="J90" s="1028">
        <v>5</v>
      </c>
      <c r="L90" s="1003">
        <v>0</v>
      </c>
      <c r="M90" s="330"/>
      <c r="N90" s="330"/>
      <c r="O90" s="330"/>
      <c r="P90" s="331">
        <v>0</v>
      </c>
    </row>
    <row r="91" spans="1:16">
      <c r="A91" s="801">
        <v>82</v>
      </c>
      <c r="B91" s="1024" t="s">
        <v>100</v>
      </c>
      <c r="C91" s="337"/>
      <c r="D91" s="337" t="s">
        <v>169</v>
      </c>
      <c r="E91" s="337"/>
      <c r="F91" s="770"/>
      <c r="G91" s="330"/>
      <c r="H91" s="1025"/>
      <c r="I91" s="1026"/>
      <c r="J91" s="1028">
        <v>4</v>
      </c>
      <c r="L91" s="1003">
        <v>0</v>
      </c>
      <c r="M91" s="330"/>
      <c r="N91" s="330"/>
      <c r="O91" s="330"/>
      <c r="P91" s="331">
        <v>0</v>
      </c>
    </row>
    <row r="92" spans="1:16">
      <c r="A92" s="801">
        <v>83</v>
      </c>
      <c r="B92" s="1024" t="s">
        <v>106</v>
      </c>
      <c r="C92" s="337"/>
      <c r="D92" s="337" t="s">
        <v>169</v>
      </c>
      <c r="E92" s="337"/>
      <c r="F92" s="770"/>
      <c r="G92" s="330"/>
      <c r="H92" s="1025"/>
      <c r="I92" s="1026"/>
      <c r="J92" s="1028">
        <v>3</v>
      </c>
      <c r="L92" s="1003">
        <v>0</v>
      </c>
      <c r="M92" s="330"/>
      <c r="N92" s="330"/>
      <c r="O92" s="330"/>
      <c r="P92" s="331">
        <v>0</v>
      </c>
    </row>
    <row r="93" spans="1:16">
      <c r="A93" s="801">
        <v>84</v>
      </c>
      <c r="B93" s="1024" t="s">
        <v>99</v>
      </c>
      <c r="C93" s="337"/>
      <c r="D93" s="337" t="s">
        <v>169</v>
      </c>
      <c r="E93" s="337"/>
      <c r="F93" s="770"/>
      <c r="G93" s="330"/>
      <c r="H93" s="1025"/>
      <c r="I93" s="1026"/>
      <c r="J93" s="1028">
        <v>2</v>
      </c>
      <c r="L93" s="1003">
        <v>0</v>
      </c>
      <c r="M93" s="330"/>
      <c r="N93" s="330"/>
      <c r="O93" s="330"/>
      <c r="P93" s="331">
        <v>0</v>
      </c>
    </row>
    <row r="94" spans="1:16">
      <c r="A94" s="801">
        <v>85</v>
      </c>
      <c r="B94" s="1024" t="s">
        <v>98</v>
      </c>
      <c r="C94" s="337"/>
      <c r="D94" s="337" t="s">
        <v>169</v>
      </c>
      <c r="E94" s="337"/>
      <c r="F94" s="770"/>
      <c r="G94" s="330"/>
      <c r="H94" s="1025"/>
      <c r="I94" s="1026"/>
      <c r="J94" s="1028">
        <v>1</v>
      </c>
      <c r="L94" s="1003">
        <v>0</v>
      </c>
      <c r="M94" s="330"/>
      <c r="N94" s="330"/>
      <c r="O94" s="330"/>
      <c r="P94" s="331">
        <v>0</v>
      </c>
    </row>
    <row r="95" spans="1:16">
      <c r="A95" s="801">
        <v>86</v>
      </c>
      <c r="B95" s="1024"/>
      <c r="C95" s="337"/>
      <c r="D95" s="337"/>
      <c r="E95" s="337"/>
      <c r="F95" s="330"/>
      <c r="G95" s="330"/>
      <c r="H95" s="1026"/>
      <c r="I95" s="1026"/>
      <c r="L95" s="1003">
        <v>0</v>
      </c>
      <c r="M95" s="330"/>
      <c r="N95" s="330"/>
      <c r="O95" s="330"/>
      <c r="P95" s="333">
        <v>0</v>
      </c>
    </row>
    <row r="96" spans="1:16">
      <c r="A96" s="801">
        <v>87</v>
      </c>
      <c r="B96" s="1024"/>
      <c r="C96" s="337"/>
      <c r="D96" s="337"/>
      <c r="E96" s="337"/>
      <c r="F96" s="330"/>
      <c r="G96" s="330"/>
      <c r="H96" s="1026"/>
      <c r="I96" s="1026"/>
      <c r="L96" s="330"/>
      <c r="M96" s="330"/>
      <c r="N96" s="330"/>
      <c r="O96" s="330"/>
      <c r="P96" s="333"/>
    </row>
    <row r="97" spans="1:16">
      <c r="A97" s="801">
        <v>88</v>
      </c>
      <c r="B97" s="1024"/>
      <c r="C97" s="337"/>
      <c r="D97" s="337"/>
      <c r="E97" s="337"/>
      <c r="F97" s="330"/>
      <c r="G97" s="330"/>
      <c r="H97" s="1026"/>
      <c r="I97" s="1026"/>
      <c r="L97" s="129" t="s">
        <v>970</v>
      </c>
      <c r="M97" s="330"/>
      <c r="N97" s="330"/>
      <c r="O97" s="330"/>
      <c r="P97" s="333"/>
    </row>
    <row r="98" spans="1:16">
      <c r="A98" s="801">
        <v>89</v>
      </c>
      <c r="B98" s="1024"/>
      <c r="C98" s="337"/>
      <c r="D98" s="337"/>
      <c r="E98" s="337"/>
      <c r="F98" s="330"/>
      <c r="G98" s="330"/>
      <c r="H98" s="1026"/>
      <c r="I98" s="1026"/>
      <c r="L98" s="129"/>
      <c r="M98" s="330"/>
      <c r="N98" s="330"/>
      <c r="O98" s="330"/>
      <c r="P98" s="333"/>
    </row>
    <row r="99" spans="1:16">
      <c r="A99" s="801">
        <v>90</v>
      </c>
      <c r="B99" s="1024" t="s">
        <v>146</v>
      </c>
      <c r="C99" s="337"/>
      <c r="D99" s="337" t="s">
        <v>168</v>
      </c>
      <c r="E99" s="337"/>
      <c r="F99" s="1003">
        <v>0</v>
      </c>
      <c r="G99" s="1003"/>
      <c r="H99" s="1025"/>
      <c r="I99" s="1026"/>
      <c r="J99" s="1027">
        <v>12</v>
      </c>
      <c r="K99" s="337"/>
      <c r="L99" s="330">
        <v>0</v>
      </c>
      <c r="M99" s="330"/>
      <c r="N99" s="330"/>
      <c r="O99" s="330"/>
      <c r="P99" s="333">
        <v>0</v>
      </c>
    </row>
    <row r="100" spans="1:16">
      <c r="A100" s="801">
        <v>91</v>
      </c>
      <c r="B100" s="1024" t="s">
        <v>146</v>
      </c>
      <c r="C100" s="337"/>
      <c r="D100" s="337" t="s">
        <v>173</v>
      </c>
      <c r="E100" s="337"/>
      <c r="F100" s="1003">
        <v>0</v>
      </c>
      <c r="G100" s="1003"/>
      <c r="H100" s="1025"/>
      <c r="I100" s="1026"/>
      <c r="J100" s="1027">
        <v>12</v>
      </c>
      <c r="K100" s="337"/>
      <c r="L100" s="330">
        <v>0</v>
      </c>
      <c r="M100" s="330"/>
      <c r="N100" s="330"/>
      <c r="O100" s="330"/>
      <c r="P100" s="333">
        <v>0</v>
      </c>
    </row>
    <row r="101" spans="1:16">
      <c r="A101" s="801">
        <v>92</v>
      </c>
      <c r="B101" s="1024" t="s">
        <v>146</v>
      </c>
      <c r="C101" s="337"/>
      <c r="D101" s="337" t="s">
        <v>485</v>
      </c>
      <c r="E101" s="337"/>
      <c r="F101" s="1003">
        <v>0</v>
      </c>
      <c r="G101" s="1003"/>
      <c r="H101" s="1025"/>
      <c r="I101" s="1026"/>
      <c r="J101" s="1027">
        <v>12</v>
      </c>
      <c r="K101" s="337"/>
      <c r="L101" s="330">
        <v>0</v>
      </c>
      <c r="M101" s="330"/>
      <c r="N101" s="330"/>
      <c r="O101" s="330"/>
      <c r="P101" s="333">
        <v>0</v>
      </c>
    </row>
    <row r="102" spans="1:16">
      <c r="A102" s="801">
        <v>93</v>
      </c>
      <c r="B102" s="1024" t="s">
        <v>146</v>
      </c>
      <c r="C102" s="337"/>
      <c r="D102" s="337" t="s">
        <v>486</v>
      </c>
      <c r="E102" s="337"/>
      <c r="F102" s="1003">
        <v>0</v>
      </c>
      <c r="G102" s="1003"/>
      <c r="H102" s="1025"/>
      <c r="I102" s="1026"/>
      <c r="J102" s="1027">
        <v>12</v>
      </c>
      <c r="K102" s="337"/>
      <c r="L102" s="330">
        <v>0</v>
      </c>
      <c r="M102" s="330"/>
      <c r="N102" s="330"/>
      <c r="O102" s="330"/>
      <c r="P102" s="333">
        <v>0</v>
      </c>
    </row>
    <row r="103" spans="1:16">
      <c r="A103" s="801">
        <v>94</v>
      </c>
      <c r="B103" s="1024"/>
      <c r="C103" s="337"/>
      <c r="D103" s="337"/>
      <c r="E103" s="337"/>
      <c r="F103" s="1003"/>
      <c r="G103" s="1003"/>
      <c r="H103" s="1026"/>
      <c r="I103" s="1026"/>
      <c r="J103" s="337"/>
      <c r="K103" s="337"/>
      <c r="L103" s="330"/>
      <c r="M103" s="330"/>
      <c r="N103" s="330"/>
      <c r="O103" s="330"/>
      <c r="P103" s="333"/>
    </row>
    <row r="104" spans="1:16">
      <c r="A104" s="801">
        <v>95</v>
      </c>
      <c r="B104" s="1024"/>
      <c r="C104" s="337"/>
      <c r="D104" s="337"/>
      <c r="E104" s="337"/>
      <c r="F104" s="1003"/>
      <c r="G104" s="1003"/>
      <c r="H104" s="1026"/>
      <c r="I104" s="1026"/>
      <c r="J104" s="337"/>
      <c r="K104" s="337"/>
      <c r="L104" s="330"/>
      <c r="M104" s="330"/>
      <c r="N104" s="330"/>
      <c r="O104" s="330"/>
      <c r="P104" s="331"/>
    </row>
    <row r="105" spans="1:16">
      <c r="A105" s="801">
        <v>96</v>
      </c>
      <c r="B105" s="1029" t="s">
        <v>147</v>
      </c>
      <c r="C105" s="1030"/>
      <c r="D105" s="337"/>
      <c r="E105" s="337"/>
      <c r="F105" s="330"/>
      <c r="G105" s="330"/>
      <c r="H105" s="1026"/>
      <c r="I105" s="1026"/>
      <c r="J105" s="337"/>
      <c r="K105" s="337"/>
      <c r="L105" s="129" t="s">
        <v>971</v>
      </c>
      <c r="M105" s="129"/>
      <c r="N105" s="330"/>
      <c r="O105" s="330"/>
      <c r="P105" s="331"/>
    </row>
    <row r="106" spans="1:16">
      <c r="A106" s="801">
        <v>97</v>
      </c>
      <c r="B106" s="1024" t="s">
        <v>105</v>
      </c>
      <c r="C106" s="337"/>
      <c r="D106" s="337" t="s">
        <v>487</v>
      </c>
      <c r="E106" s="337"/>
      <c r="F106" s="1031">
        <v>0</v>
      </c>
      <c r="G106" s="1003"/>
      <c r="H106" s="1025"/>
      <c r="I106" s="1026"/>
      <c r="J106" s="337"/>
      <c r="K106" s="337"/>
      <c r="L106" s="1031">
        <v>0</v>
      </c>
      <c r="M106" s="330"/>
      <c r="N106" s="1031">
        <v>0</v>
      </c>
      <c r="O106" s="330"/>
      <c r="P106" s="1031">
        <v>0</v>
      </c>
    </row>
    <row r="107" spans="1:16">
      <c r="A107" s="801">
        <v>98</v>
      </c>
      <c r="B107" s="1024" t="s">
        <v>104</v>
      </c>
      <c r="C107" s="337"/>
      <c r="D107" s="337" t="s">
        <v>487</v>
      </c>
      <c r="E107" s="337"/>
      <c r="F107" s="1003">
        <v>0</v>
      </c>
      <c r="G107" s="1003"/>
      <c r="H107" s="1025"/>
      <c r="I107" s="1026"/>
      <c r="J107" s="337"/>
      <c r="K107" s="337"/>
      <c r="L107" s="1003">
        <v>0</v>
      </c>
      <c r="M107" s="330"/>
      <c r="N107" s="1003">
        <v>0</v>
      </c>
      <c r="O107" s="330"/>
      <c r="P107" s="1003">
        <v>0</v>
      </c>
    </row>
    <row r="108" spans="1:16">
      <c r="A108" s="801">
        <v>99</v>
      </c>
      <c r="B108" s="1024" t="s">
        <v>103</v>
      </c>
      <c r="C108" s="337"/>
      <c r="D108" s="337" t="s">
        <v>487</v>
      </c>
      <c r="E108" s="337"/>
      <c r="F108" s="1003">
        <v>0</v>
      </c>
      <c r="G108" s="1003"/>
      <c r="H108" s="1025"/>
      <c r="I108" s="1026"/>
      <c r="J108" s="337"/>
      <c r="K108" s="337"/>
      <c r="L108" s="1003">
        <v>0</v>
      </c>
      <c r="M108" s="330"/>
      <c r="N108" s="1003">
        <v>0</v>
      </c>
      <c r="O108" s="330"/>
      <c r="P108" s="1003">
        <v>0</v>
      </c>
    </row>
    <row r="109" spans="1:16">
      <c r="A109" s="801">
        <v>100</v>
      </c>
      <c r="B109" s="1024" t="s">
        <v>95</v>
      </c>
      <c r="C109" s="337"/>
      <c r="D109" s="337" t="s">
        <v>487</v>
      </c>
      <c r="E109" s="337"/>
      <c r="F109" s="1003">
        <v>0</v>
      </c>
      <c r="G109" s="1003"/>
      <c r="H109" s="1025"/>
      <c r="I109" s="1026"/>
      <c r="J109" s="337"/>
      <c r="K109" s="337"/>
      <c r="L109" s="1003">
        <v>0</v>
      </c>
      <c r="M109" s="330"/>
      <c r="N109" s="1003">
        <v>0</v>
      </c>
      <c r="O109" s="330"/>
      <c r="P109" s="1003">
        <v>0</v>
      </c>
    </row>
    <row r="110" spans="1:16">
      <c r="A110" s="801">
        <v>101</v>
      </c>
      <c r="B110" s="1024" t="s">
        <v>92</v>
      </c>
      <c r="C110" s="337"/>
      <c r="D110" s="337" t="s">
        <v>487</v>
      </c>
      <c r="E110" s="337"/>
      <c r="F110" s="1003">
        <v>0</v>
      </c>
      <c r="G110" s="1003"/>
      <c r="H110" s="1025"/>
      <c r="I110" s="1026"/>
      <c r="J110" s="337"/>
      <c r="K110" s="337"/>
      <c r="L110" s="1003">
        <v>0</v>
      </c>
      <c r="M110" s="330"/>
      <c r="N110" s="1003">
        <v>0</v>
      </c>
      <c r="O110" s="330"/>
      <c r="P110" s="1003">
        <v>0</v>
      </c>
    </row>
    <row r="111" spans="1:16">
      <c r="A111" s="801">
        <v>102</v>
      </c>
      <c r="B111" s="1024" t="s">
        <v>145</v>
      </c>
      <c r="C111" s="337"/>
      <c r="D111" s="337" t="s">
        <v>487</v>
      </c>
      <c r="E111" s="337"/>
      <c r="F111" s="1003">
        <v>0</v>
      </c>
      <c r="G111" s="1003"/>
      <c r="H111" s="1025"/>
      <c r="I111" s="1026"/>
      <c r="J111" s="337"/>
      <c r="K111" s="337"/>
      <c r="L111" s="1003">
        <v>0</v>
      </c>
      <c r="M111" s="330"/>
      <c r="N111" s="1003">
        <v>0</v>
      </c>
      <c r="O111" s="330"/>
      <c r="P111" s="1003">
        <v>0</v>
      </c>
    </row>
    <row r="112" spans="1:16">
      <c r="A112" s="801">
        <v>103</v>
      </c>
      <c r="B112" s="1024" t="s">
        <v>102</v>
      </c>
      <c r="C112" s="337"/>
      <c r="D112" s="337" t="s">
        <v>487</v>
      </c>
      <c r="E112" s="337"/>
      <c r="F112" s="1003">
        <v>0</v>
      </c>
      <c r="G112" s="1003"/>
      <c r="H112" s="1025"/>
      <c r="I112" s="1026"/>
      <c r="J112" s="337"/>
      <c r="K112" s="337"/>
      <c r="L112" s="1003">
        <v>0</v>
      </c>
      <c r="M112" s="330"/>
      <c r="N112" s="1003">
        <v>0</v>
      </c>
      <c r="O112" s="330"/>
      <c r="P112" s="1003">
        <v>0</v>
      </c>
    </row>
    <row r="113" spans="1:16">
      <c r="A113" s="801">
        <v>104</v>
      </c>
      <c r="B113" s="1024" t="s">
        <v>101</v>
      </c>
      <c r="C113" s="337"/>
      <c r="D113" s="337" t="s">
        <v>487</v>
      </c>
      <c r="E113" s="337"/>
      <c r="F113" s="1003">
        <v>0</v>
      </c>
      <c r="G113" s="1003"/>
      <c r="H113" s="1025"/>
      <c r="I113" s="1026"/>
      <c r="J113" s="337"/>
      <c r="K113" s="337"/>
      <c r="L113" s="1003">
        <v>0</v>
      </c>
      <c r="M113" s="330"/>
      <c r="N113" s="1003">
        <v>0</v>
      </c>
      <c r="O113" s="330"/>
      <c r="P113" s="1003">
        <v>0</v>
      </c>
    </row>
    <row r="114" spans="1:16">
      <c r="A114" s="801">
        <v>105</v>
      </c>
      <c r="B114" s="1024" t="s">
        <v>100</v>
      </c>
      <c r="C114" s="337"/>
      <c r="D114" s="337" t="s">
        <v>487</v>
      </c>
      <c r="E114" s="337"/>
      <c r="F114" s="1003">
        <v>0</v>
      </c>
      <c r="G114" s="1003"/>
      <c r="H114" s="1025"/>
      <c r="I114" s="1026"/>
      <c r="J114" s="337"/>
      <c r="K114" s="337"/>
      <c r="L114" s="1003">
        <v>0</v>
      </c>
      <c r="M114" s="330"/>
      <c r="N114" s="1003">
        <v>0</v>
      </c>
      <c r="O114" s="330"/>
      <c r="P114" s="1003">
        <v>0</v>
      </c>
    </row>
    <row r="115" spans="1:16">
      <c r="A115" s="801">
        <v>106</v>
      </c>
      <c r="B115" s="1024" t="s">
        <v>106</v>
      </c>
      <c r="C115" s="337"/>
      <c r="D115" s="337" t="s">
        <v>487</v>
      </c>
      <c r="E115" s="337"/>
      <c r="F115" s="1003">
        <v>0</v>
      </c>
      <c r="G115" s="1003"/>
      <c r="H115" s="1025"/>
      <c r="I115" s="1026"/>
      <c r="J115" s="337"/>
      <c r="K115" s="337"/>
      <c r="L115" s="1003">
        <v>0</v>
      </c>
      <c r="M115" s="330"/>
      <c r="N115" s="1003">
        <v>0</v>
      </c>
      <c r="O115" s="330"/>
      <c r="P115" s="1003">
        <v>0</v>
      </c>
    </row>
    <row r="116" spans="1:16">
      <c r="A116" s="801">
        <v>107</v>
      </c>
      <c r="B116" s="1024" t="s">
        <v>99</v>
      </c>
      <c r="C116" s="337"/>
      <c r="D116" s="337" t="s">
        <v>487</v>
      </c>
      <c r="E116" s="337"/>
      <c r="F116" s="1003">
        <v>0</v>
      </c>
      <c r="G116" s="1003"/>
      <c r="H116" s="1025"/>
      <c r="I116" s="1026"/>
      <c r="J116" s="337"/>
      <c r="K116" s="337"/>
      <c r="L116" s="1003">
        <v>0</v>
      </c>
      <c r="M116" s="330"/>
      <c r="N116" s="1003">
        <v>0</v>
      </c>
      <c r="O116" s="330"/>
      <c r="P116" s="1003">
        <v>0</v>
      </c>
    </row>
    <row r="117" spans="1:16">
      <c r="A117" s="801">
        <v>108</v>
      </c>
      <c r="B117" s="1024" t="s">
        <v>98</v>
      </c>
      <c r="C117" s="337"/>
      <c r="D117" s="337" t="s">
        <v>487</v>
      </c>
      <c r="E117" s="337"/>
      <c r="F117" s="1003">
        <v>0</v>
      </c>
      <c r="G117" s="1003"/>
      <c r="H117" s="1025"/>
      <c r="I117" s="1026"/>
      <c r="J117" s="337"/>
      <c r="K117" s="337"/>
      <c r="L117" s="1003">
        <v>0</v>
      </c>
      <c r="M117" s="330"/>
      <c r="N117" s="1003">
        <v>0</v>
      </c>
      <c r="O117" s="330"/>
      <c r="P117" s="1003">
        <v>0</v>
      </c>
    </row>
    <row r="118" spans="1:16">
      <c r="A118" s="801">
        <v>109</v>
      </c>
      <c r="B118" s="1024"/>
      <c r="C118" s="337"/>
      <c r="D118" s="337"/>
      <c r="E118" s="337"/>
      <c r="F118" s="1003">
        <v>0</v>
      </c>
      <c r="G118" s="1003"/>
      <c r="H118" s="1026"/>
      <c r="I118" s="1026"/>
      <c r="J118" s="337"/>
      <c r="K118" s="337"/>
      <c r="L118" s="1003">
        <v>0</v>
      </c>
      <c r="M118" s="330"/>
      <c r="N118" s="1003">
        <v>0</v>
      </c>
      <c r="O118" s="330"/>
      <c r="P118" s="1003">
        <v>0</v>
      </c>
    </row>
    <row r="119" spans="1:16">
      <c r="A119" s="801">
        <v>110</v>
      </c>
      <c r="B119" s="1032"/>
      <c r="P119" s="1003">
        <v>0</v>
      </c>
    </row>
    <row r="120" spans="1:16">
      <c r="A120" s="801">
        <v>111</v>
      </c>
      <c r="B120" s="1024" t="s">
        <v>174</v>
      </c>
      <c r="C120" s="337"/>
      <c r="F120" s="326" t="s">
        <v>974</v>
      </c>
      <c r="N120" s="335">
        <v>0</v>
      </c>
      <c r="P120" s="1033"/>
    </row>
    <row r="121" spans="1:16">
      <c r="A121" s="801">
        <v>112</v>
      </c>
      <c r="B121" s="1024" t="s">
        <v>148</v>
      </c>
      <c r="C121" s="337"/>
      <c r="F121" s="326" t="s">
        <v>952</v>
      </c>
      <c r="N121" s="335">
        <v>0</v>
      </c>
      <c r="P121" s="1033"/>
    </row>
    <row r="122" spans="1:16">
      <c r="A122" s="801">
        <v>113</v>
      </c>
      <c r="B122" s="1034" t="s">
        <v>149</v>
      </c>
      <c r="C122" s="1035"/>
      <c r="D122" s="548"/>
      <c r="E122" s="548"/>
      <c r="F122" s="548" t="s">
        <v>975</v>
      </c>
      <c r="G122" s="548"/>
      <c r="H122" s="548"/>
      <c r="I122" s="548"/>
      <c r="J122" s="548"/>
      <c r="K122" s="548"/>
      <c r="L122" s="548"/>
      <c r="M122" s="548"/>
      <c r="N122" s="336">
        <v>0</v>
      </c>
      <c r="O122" s="548"/>
      <c r="P122" s="1036"/>
    </row>
    <row r="123" spans="1:16">
      <c r="A123" s="801">
        <v>114</v>
      </c>
    </row>
    <row r="124" spans="1:16">
      <c r="A124" s="801">
        <v>115</v>
      </c>
    </row>
    <row r="125" spans="1:16">
      <c r="A125" s="801">
        <v>116</v>
      </c>
      <c r="B125" s="1014" t="s">
        <v>546</v>
      </c>
      <c r="C125" s="1015"/>
      <c r="D125" s="1016"/>
      <c r="E125" s="1016"/>
      <c r="F125" s="1016"/>
      <c r="G125" s="1016"/>
      <c r="H125" s="1017"/>
      <c r="I125" s="1017"/>
      <c r="J125" s="1017"/>
      <c r="K125" s="1017"/>
      <c r="L125" s="1018"/>
      <c r="M125" s="1018"/>
      <c r="N125" s="1016"/>
      <c r="O125" s="1016"/>
      <c r="P125" s="1019"/>
    </row>
    <row r="126" spans="1:16">
      <c r="A126" s="801">
        <v>117</v>
      </c>
      <c r="B126" s="1020"/>
      <c r="C126" s="1021"/>
      <c r="D126" s="974"/>
      <c r="E126" s="974"/>
      <c r="F126" s="974"/>
      <c r="G126" s="974"/>
      <c r="H126" s="337"/>
      <c r="I126" s="337"/>
      <c r="J126" s="337"/>
      <c r="K126" s="337"/>
      <c r="L126" s="975" t="s">
        <v>144</v>
      </c>
      <c r="M126" s="975"/>
      <c r="N126" s="974"/>
      <c r="O126" s="974"/>
      <c r="P126" s="1022"/>
    </row>
    <row r="127" spans="1:16">
      <c r="A127" s="801">
        <v>118</v>
      </c>
      <c r="B127" s="1023"/>
      <c r="C127" s="1021"/>
      <c r="D127" s="974"/>
      <c r="E127" s="974"/>
      <c r="F127" s="974"/>
      <c r="G127" s="974"/>
      <c r="H127" s="337"/>
      <c r="I127" s="337"/>
      <c r="J127" s="337"/>
      <c r="K127" s="337"/>
      <c r="L127" s="975"/>
      <c r="M127" s="975"/>
      <c r="N127" s="974"/>
      <c r="O127" s="974"/>
      <c r="P127" s="1022"/>
    </row>
    <row r="128" spans="1:16">
      <c r="A128" s="801">
        <v>119</v>
      </c>
      <c r="B128" s="1024" t="s">
        <v>105</v>
      </c>
      <c r="C128" s="337"/>
      <c r="D128" s="337" t="s">
        <v>168</v>
      </c>
      <c r="E128" s="337"/>
      <c r="F128" s="770"/>
      <c r="G128" s="330"/>
      <c r="H128" s="1025"/>
      <c r="I128" s="1026"/>
      <c r="J128" s="1027">
        <v>12</v>
      </c>
      <c r="K128" s="337"/>
      <c r="L128" s="330">
        <v>0</v>
      </c>
      <c r="M128" s="330"/>
      <c r="N128" s="330"/>
      <c r="O128" s="330"/>
      <c r="P128" s="331">
        <v>0</v>
      </c>
    </row>
    <row r="129" spans="1:16">
      <c r="A129" s="801">
        <v>120</v>
      </c>
      <c r="B129" s="1024" t="s">
        <v>104</v>
      </c>
      <c r="C129" s="337"/>
      <c r="D129" s="337" t="s">
        <v>168</v>
      </c>
      <c r="E129" s="337"/>
      <c r="F129" s="770"/>
      <c r="G129" s="330"/>
      <c r="H129" s="1025"/>
      <c r="I129" s="1026"/>
      <c r="J129" s="1028">
        <v>11</v>
      </c>
      <c r="L129" s="330">
        <v>0</v>
      </c>
      <c r="M129" s="330"/>
      <c r="N129" s="330"/>
      <c r="O129" s="330"/>
      <c r="P129" s="331">
        <v>0</v>
      </c>
    </row>
    <row r="130" spans="1:16">
      <c r="A130" s="801">
        <v>121</v>
      </c>
      <c r="B130" s="1024" t="s">
        <v>103</v>
      </c>
      <c r="C130" s="337"/>
      <c r="D130" s="337" t="s">
        <v>168</v>
      </c>
      <c r="E130" s="337"/>
      <c r="F130" s="770"/>
      <c r="G130" s="330"/>
      <c r="H130" s="1025"/>
      <c r="I130" s="1026"/>
      <c r="J130" s="1028">
        <v>10</v>
      </c>
      <c r="L130" s="330">
        <v>0</v>
      </c>
      <c r="M130" s="330"/>
      <c r="N130" s="330"/>
      <c r="O130" s="330"/>
      <c r="P130" s="331">
        <v>0</v>
      </c>
    </row>
    <row r="131" spans="1:16">
      <c r="A131" s="801">
        <v>122</v>
      </c>
      <c r="B131" s="1024" t="s">
        <v>95</v>
      </c>
      <c r="C131" s="337"/>
      <c r="D131" s="337" t="s">
        <v>168</v>
      </c>
      <c r="E131" s="337"/>
      <c r="F131" s="770"/>
      <c r="G131" s="330"/>
      <c r="H131" s="1025"/>
      <c r="I131" s="1026"/>
      <c r="J131" s="1028">
        <v>9</v>
      </c>
      <c r="L131" s="330">
        <v>0</v>
      </c>
      <c r="M131" s="330"/>
      <c r="N131" s="330"/>
      <c r="O131" s="330"/>
      <c r="P131" s="331">
        <v>0</v>
      </c>
    </row>
    <row r="132" spans="1:16">
      <c r="A132" s="801">
        <v>123</v>
      </c>
      <c r="B132" s="1024" t="s">
        <v>92</v>
      </c>
      <c r="C132" s="337"/>
      <c r="D132" s="337" t="s">
        <v>168</v>
      </c>
      <c r="E132" s="337"/>
      <c r="F132" s="770"/>
      <c r="G132" s="330"/>
      <c r="H132" s="1025"/>
      <c r="I132" s="1026"/>
      <c r="J132" s="1028">
        <v>8</v>
      </c>
      <c r="L132" s="330">
        <v>0</v>
      </c>
      <c r="M132" s="330"/>
      <c r="N132" s="330"/>
      <c r="O132" s="330"/>
      <c r="P132" s="331">
        <v>0</v>
      </c>
    </row>
    <row r="133" spans="1:16">
      <c r="A133" s="801">
        <v>124</v>
      </c>
      <c r="B133" s="1024" t="s">
        <v>145</v>
      </c>
      <c r="C133" s="337"/>
      <c r="D133" s="337" t="s">
        <v>168</v>
      </c>
      <c r="E133" s="337"/>
      <c r="F133" s="770"/>
      <c r="G133" s="330"/>
      <c r="H133" s="1025"/>
      <c r="I133" s="1026"/>
      <c r="J133" s="1028">
        <v>7</v>
      </c>
      <c r="L133" s="330">
        <v>0</v>
      </c>
      <c r="M133" s="330"/>
      <c r="N133" s="330"/>
      <c r="O133" s="330"/>
      <c r="P133" s="331">
        <v>0</v>
      </c>
    </row>
    <row r="134" spans="1:16">
      <c r="A134" s="801">
        <v>125</v>
      </c>
      <c r="B134" s="1024" t="s">
        <v>102</v>
      </c>
      <c r="C134" s="337"/>
      <c r="D134" s="337" t="s">
        <v>168</v>
      </c>
      <c r="E134" s="337"/>
      <c r="F134" s="770"/>
      <c r="G134" s="330"/>
      <c r="H134" s="1025"/>
      <c r="I134" s="1026"/>
      <c r="J134" s="1028">
        <v>6</v>
      </c>
      <c r="L134" s="330">
        <v>0</v>
      </c>
      <c r="M134" s="330"/>
      <c r="N134" s="330"/>
      <c r="O134" s="330"/>
      <c r="P134" s="331">
        <v>0</v>
      </c>
    </row>
    <row r="135" spans="1:16">
      <c r="A135" s="801">
        <v>126</v>
      </c>
      <c r="B135" s="1024" t="s">
        <v>101</v>
      </c>
      <c r="C135" s="337"/>
      <c r="D135" s="337" t="s">
        <v>168</v>
      </c>
      <c r="E135" s="337"/>
      <c r="F135" s="770"/>
      <c r="G135" s="330"/>
      <c r="H135" s="1025"/>
      <c r="I135" s="1026"/>
      <c r="J135" s="1028">
        <v>5</v>
      </c>
      <c r="L135" s="330">
        <v>0</v>
      </c>
      <c r="M135" s="330"/>
      <c r="N135" s="330"/>
      <c r="O135" s="330"/>
      <c r="P135" s="331">
        <v>0</v>
      </c>
    </row>
    <row r="136" spans="1:16">
      <c r="A136" s="801">
        <v>127</v>
      </c>
      <c r="B136" s="1024" t="s">
        <v>100</v>
      </c>
      <c r="C136" s="337"/>
      <c r="D136" s="337" t="s">
        <v>168</v>
      </c>
      <c r="E136" s="337"/>
      <c r="F136" s="770"/>
      <c r="G136" s="330"/>
      <c r="H136" s="1025"/>
      <c r="I136" s="1026"/>
      <c r="J136" s="1028">
        <v>4</v>
      </c>
      <c r="L136" s="330">
        <v>0</v>
      </c>
      <c r="M136" s="330"/>
      <c r="N136" s="330"/>
      <c r="O136" s="330"/>
      <c r="P136" s="331">
        <v>0</v>
      </c>
    </row>
    <row r="137" spans="1:16">
      <c r="A137" s="801">
        <v>128</v>
      </c>
      <c r="B137" s="1024" t="s">
        <v>106</v>
      </c>
      <c r="C137" s="337"/>
      <c r="D137" s="337" t="s">
        <v>168</v>
      </c>
      <c r="E137" s="337"/>
      <c r="F137" s="770"/>
      <c r="G137" s="330"/>
      <c r="H137" s="1025"/>
      <c r="I137" s="1026"/>
      <c r="J137" s="1028">
        <v>3</v>
      </c>
      <c r="L137" s="330">
        <v>0</v>
      </c>
      <c r="M137" s="330"/>
      <c r="N137" s="330"/>
      <c r="O137" s="330"/>
      <c r="P137" s="331">
        <v>0</v>
      </c>
    </row>
    <row r="138" spans="1:16">
      <c r="A138" s="801">
        <v>129</v>
      </c>
      <c r="B138" s="1024" t="s">
        <v>99</v>
      </c>
      <c r="C138" s="337"/>
      <c r="D138" s="337" t="s">
        <v>168</v>
      </c>
      <c r="E138" s="337"/>
      <c r="F138" s="770"/>
      <c r="G138" s="330"/>
      <c r="H138" s="1025"/>
      <c r="I138" s="1026"/>
      <c r="J138" s="1028">
        <v>2</v>
      </c>
      <c r="L138" s="330">
        <v>0</v>
      </c>
      <c r="M138" s="330"/>
      <c r="N138" s="330"/>
      <c r="O138" s="330"/>
      <c r="P138" s="331">
        <v>0</v>
      </c>
    </row>
    <row r="139" spans="1:16">
      <c r="A139" s="801">
        <v>130</v>
      </c>
      <c r="B139" s="1024" t="s">
        <v>98</v>
      </c>
      <c r="C139" s="337"/>
      <c r="D139" s="337" t="s">
        <v>168</v>
      </c>
      <c r="E139" s="337"/>
      <c r="F139" s="770"/>
      <c r="G139" s="330"/>
      <c r="H139" s="1025"/>
      <c r="I139" s="1026"/>
      <c r="J139" s="1028">
        <v>1</v>
      </c>
      <c r="L139" s="332">
        <v>0</v>
      </c>
      <c r="M139" s="330"/>
      <c r="N139" s="330"/>
      <c r="O139" s="330"/>
      <c r="P139" s="331">
        <v>0</v>
      </c>
    </row>
    <row r="140" spans="1:16">
      <c r="A140" s="801">
        <v>131</v>
      </c>
      <c r="B140" s="1024"/>
      <c r="C140" s="337"/>
      <c r="D140" s="337"/>
      <c r="E140" s="337"/>
      <c r="F140" s="330"/>
      <c r="G140" s="330"/>
      <c r="H140" s="1026"/>
      <c r="I140" s="1026"/>
      <c r="L140" s="330">
        <v>0</v>
      </c>
      <c r="M140" s="330"/>
      <c r="N140" s="330"/>
      <c r="O140" s="330"/>
      <c r="P140" s="333">
        <v>0</v>
      </c>
    </row>
    <row r="141" spans="1:16">
      <c r="A141" s="801">
        <v>132</v>
      </c>
      <c r="B141" s="1024"/>
      <c r="C141" s="337"/>
      <c r="D141" s="337"/>
      <c r="E141" s="337"/>
      <c r="F141" s="330"/>
      <c r="G141" s="330"/>
      <c r="H141" s="1026"/>
      <c r="I141" s="1026"/>
      <c r="L141" s="330"/>
      <c r="M141" s="330"/>
      <c r="N141" s="330"/>
      <c r="O141" s="330"/>
      <c r="P141" s="333"/>
    </row>
    <row r="142" spans="1:16">
      <c r="A142" s="801">
        <v>133</v>
      </c>
      <c r="B142" s="1024"/>
      <c r="C142" s="337"/>
      <c r="D142" s="337"/>
      <c r="E142" s="337"/>
      <c r="F142" s="330"/>
      <c r="G142" s="330"/>
      <c r="H142" s="1026"/>
      <c r="I142" s="1026"/>
      <c r="L142" s="129" t="s">
        <v>970</v>
      </c>
      <c r="M142" s="330"/>
      <c r="N142" s="330"/>
      <c r="O142" s="330"/>
      <c r="P142" s="333"/>
    </row>
    <row r="143" spans="1:16">
      <c r="A143" s="801">
        <v>134</v>
      </c>
      <c r="B143" s="1024"/>
      <c r="C143" s="337"/>
      <c r="D143" s="337"/>
      <c r="E143" s="337"/>
      <c r="F143" s="330"/>
      <c r="G143" s="330"/>
      <c r="H143" s="1026"/>
      <c r="I143" s="1026"/>
      <c r="L143" s="129"/>
      <c r="M143" s="330"/>
      <c r="N143" s="330"/>
      <c r="O143" s="330"/>
      <c r="P143" s="333"/>
    </row>
    <row r="144" spans="1:16">
      <c r="A144" s="801">
        <v>135</v>
      </c>
      <c r="B144" s="1024" t="s">
        <v>146</v>
      </c>
      <c r="C144" s="337"/>
      <c r="D144" s="326" t="s">
        <v>173</v>
      </c>
      <c r="E144" s="337"/>
      <c r="F144" s="1003">
        <v>0</v>
      </c>
      <c r="G144" s="1003"/>
      <c r="H144" s="1025"/>
      <c r="I144" s="1026"/>
      <c r="J144" s="1027">
        <v>12</v>
      </c>
      <c r="K144" s="337"/>
      <c r="L144" s="330">
        <v>0</v>
      </c>
      <c r="M144" s="330"/>
      <c r="N144" s="330"/>
      <c r="O144" s="330"/>
      <c r="P144" s="333">
        <v>0</v>
      </c>
    </row>
    <row r="145" spans="1:16">
      <c r="A145" s="801">
        <v>136</v>
      </c>
      <c r="B145" s="1024" t="s">
        <v>146</v>
      </c>
      <c r="C145" s="337"/>
      <c r="D145" s="326" t="s">
        <v>485</v>
      </c>
      <c r="E145" s="337"/>
      <c r="F145" s="1003">
        <v>0</v>
      </c>
      <c r="G145" s="1003"/>
      <c r="H145" s="1025"/>
      <c r="I145" s="1026"/>
      <c r="J145" s="1027">
        <v>12</v>
      </c>
      <c r="K145" s="337"/>
      <c r="L145" s="330">
        <v>0</v>
      </c>
      <c r="M145" s="330"/>
      <c r="N145" s="330"/>
      <c r="O145" s="330"/>
      <c r="P145" s="333">
        <v>0</v>
      </c>
    </row>
    <row r="146" spans="1:16">
      <c r="A146" s="801">
        <v>137</v>
      </c>
      <c r="B146" s="1024" t="s">
        <v>146</v>
      </c>
      <c r="C146" s="337"/>
      <c r="D146" s="326" t="s">
        <v>486</v>
      </c>
      <c r="E146" s="337"/>
      <c r="F146" s="1003">
        <v>0</v>
      </c>
      <c r="G146" s="1003"/>
      <c r="H146" s="1025"/>
      <c r="I146" s="1026"/>
      <c r="J146" s="1027">
        <v>12</v>
      </c>
      <c r="K146" s="337"/>
      <c r="L146" s="330">
        <v>0</v>
      </c>
      <c r="M146" s="330"/>
      <c r="N146" s="330"/>
      <c r="O146" s="330"/>
      <c r="P146" s="333">
        <v>0</v>
      </c>
    </row>
    <row r="147" spans="1:16">
      <c r="A147" s="801">
        <v>138</v>
      </c>
      <c r="B147" s="1024"/>
      <c r="C147" s="337"/>
      <c r="D147" s="337"/>
      <c r="E147" s="337"/>
      <c r="F147" s="1003"/>
      <c r="G147" s="1003"/>
      <c r="H147" s="1026"/>
      <c r="I147" s="1026"/>
      <c r="J147" s="337"/>
      <c r="K147" s="337"/>
      <c r="L147" s="330"/>
      <c r="M147" s="330"/>
      <c r="N147" s="330"/>
      <c r="O147" s="330"/>
      <c r="P147" s="333"/>
    </row>
    <row r="148" spans="1:16">
      <c r="A148" s="801">
        <v>139</v>
      </c>
      <c r="B148" s="1024"/>
      <c r="C148" s="337"/>
      <c r="D148" s="337"/>
      <c r="E148" s="337"/>
      <c r="F148" s="1003"/>
      <c r="G148" s="1003"/>
      <c r="H148" s="1026"/>
      <c r="I148" s="1026"/>
      <c r="J148" s="337"/>
      <c r="K148" s="337"/>
      <c r="L148" s="330"/>
      <c r="M148" s="330"/>
      <c r="N148" s="330"/>
      <c r="O148" s="330"/>
      <c r="P148" s="331"/>
    </row>
    <row r="149" spans="1:16">
      <c r="A149" s="801">
        <v>140</v>
      </c>
      <c r="B149" s="1029" t="s">
        <v>147</v>
      </c>
      <c r="C149" s="1030"/>
      <c r="D149" s="337"/>
      <c r="E149" s="337"/>
      <c r="F149" s="330"/>
      <c r="G149" s="330"/>
      <c r="H149" s="1026"/>
      <c r="I149" s="1026"/>
      <c r="J149" s="337"/>
      <c r="K149" s="337"/>
      <c r="L149" s="129" t="s">
        <v>971</v>
      </c>
      <c r="M149" s="129"/>
      <c r="N149" s="330"/>
      <c r="O149" s="330"/>
      <c r="P149" s="331"/>
    </row>
    <row r="150" spans="1:16">
      <c r="A150" s="801">
        <v>141</v>
      </c>
      <c r="B150" s="1024" t="s">
        <v>105</v>
      </c>
      <c r="C150" s="337"/>
      <c r="D150" s="337" t="s">
        <v>487</v>
      </c>
      <c r="E150" s="337"/>
      <c r="F150" s="1031">
        <v>0</v>
      </c>
      <c r="G150" s="1003"/>
      <c r="H150" s="1025"/>
      <c r="I150" s="1026"/>
      <c r="J150" s="337"/>
      <c r="K150" s="337"/>
      <c r="L150" s="330">
        <v>0</v>
      </c>
      <c r="M150" s="330"/>
      <c r="N150" s="1031">
        <v>0</v>
      </c>
      <c r="O150" s="330"/>
      <c r="P150" s="1031">
        <v>0</v>
      </c>
    </row>
    <row r="151" spans="1:16">
      <c r="A151" s="801">
        <v>142</v>
      </c>
      <c r="B151" s="1024" t="s">
        <v>104</v>
      </c>
      <c r="C151" s="337"/>
      <c r="D151" s="337" t="s">
        <v>487</v>
      </c>
      <c r="E151" s="337"/>
      <c r="F151" s="1003">
        <v>0</v>
      </c>
      <c r="G151" s="1003"/>
      <c r="H151" s="1025"/>
      <c r="I151" s="1026"/>
      <c r="J151" s="337"/>
      <c r="K151" s="337"/>
      <c r="L151" s="330">
        <v>0</v>
      </c>
      <c r="M151" s="330"/>
      <c r="N151" s="1003">
        <v>0</v>
      </c>
      <c r="O151" s="330"/>
      <c r="P151" s="1003">
        <v>0</v>
      </c>
    </row>
    <row r="152" spans="1:16">
      <c r="A152" s="801">
        <v>143</v>
      </c>
      <c r="B152" s="1024" t="s">
        <v>103</v>
      </c>
      <c r="C152" s="337"/>
      <c r="D152" s="337" t="s">
        <v>487</v>
      </c>
      <c r="E152" s="337"/>
      <c r="F152" s="1003">
        <v>0</v>
      </c>
      <c r="G152" s="1003"/>
      <c r="H152" s="1025"/>
      <c r="I152" s="1026"/>
      <c r="J152" s="337"/>
      <c r="K152" s="337"/>
      <c r="L152" s="330">
        <v>0</v>
      </c>
      <c r="M152" s="330"/>
      <c r="N152" s="1003">
        <v>0</v>
      </c>
      <c r="O152" s="330"/>
      <c r="P152" s="1003">
        <v>0</v>
      </c>
    </row>
    <row r="153" spans="1:16">
      <c r="A153" s="801">
        <v>144</v>
      </c>
      <c r="B153" s="1024" t="s">
        <v>95</v>
      </c>
      <c r="C153" s="337"/>
      <c r="D153" s="337" t="s">
        <v>487</v>
      </c>
      <c r="E153" s="337"/>
      <c r="F153" s="1003">
        <v>0</v>
      </c>
      <c r="G153" s="1003"/>
      <c r="H153" s="1025"/>
      <c r="I153" s="1026"/>
      <c r="J153" s="337"/>
      <c r="K153" s="337"/>
      <c r="L153" s="330">
        <v>0</v>
      </c>
      <c r="M153" s="330"/>
      <c r="N153" s="1003">
        <v>0</v>
      </c>
      <c r="O153" s="330"/>
      <c r="P153" s="1003">
        <v>0</v>
      </c>
    </row>
    <row r="154" spans="1:16">
      <c r="A154" s="801">
        <v>145</v>
      </c>
      <c r="B154" s="1024" t="s">
        <v>92</v>
      </c>
      <c r="C154" s="337"/>
      <c r="D154" s="337" t="s">
        <v>487</v>
      </c>
      <c r="E154" s="337"/>
      <c r="F154" s="1003">
        <v>0</v>
      </c>
      <c r="G154" s="1003"/>
      <c r="H154" s="1025"/>
      <c r="I154" s="1026"/>
      <c r="J154" s="337"/>
      <c r="K154" s="337"/>
      <c r="L154" s="330">
        <v>0</v>
      </c>
      <c r="M154" s="330"/>
      <c r="N154" s="1003">
        <v>0</v>
      </c>
      <c r="O154" s="330"/>
      <c r="P154" s="1003">
        <v>0</v>
      </c>
    </row>
    <row r="155" spans="1:16">
      <c r="A155" s="801">
        <v>146</v>
      </c>
      <c r="B155" s="1024" t="s">
        <v>145</v>
      </c>
      <c r="C155" s="337"/>
      <c r="D155" s="337" t="s">
        <v>487</v>
      </c>
      <c r="E155" s="337"/>
      <c r="F155" s="1003">
        <v>0</v>
      </c>
      <c r="G155" s="1003"/>
      <c r="H155" s="1025"/>
      <c r="I155" s="1026"/>
      <c r="J155" s="337"/>
      <c r="K155" s="337"/>
      <c r="L155" s="330">
        <v>0</v>
      </c>
      <c r="M155" s="330"/>
      <c r="N155" s="1003">
        <v>0</v>
      </c>
      <c r="O155" s="330"/>
      <c r="P155" s="1003">
        <v>0</v>
      </c>
    </row>
    <row r="156" spans="1:16">
      <c r="A156" s="801">
        <v>147</v>
      </c>
      <c r="B156" s="1024" t="s">
        <v>102</v>
      </c>
      <c r="C156" s="337"/>
      <c r="D156" s="337" t="s">
        <v>487</v>
      </c>
      <c r="E156" s="337"/>
      <c r="F156" s="1003">
        <v>0</v>
      </c>
      <c r="G156" s="1003"/>
      <c r="H156" s="1025"/>
      <c r="I156" s="1026"/>
      <c r="J156" s="337"/>
      <c r="K156" s="337"/>
      <c r="L156" s="330">
        <v>0</v>
      </c>
      <c r="M156" s="330"/>
      <c r="N156" s="1003">
        <v>0</v>
      </c>
      <c r="O156" s="330"/>
      <c r="P156" s="1003">
        <v>0</v>
      </c>
    </row>
    <row r="157" spans="1:16">
      <c r="A157" s="801">
        <v>148</v>
      </c>
      <c r="B157" s="1024" t="s">
        <v>101</v>
      </c>
      <c r="C157" s="337"/>
      <c r="D157" s="337" t="s">
        <v>487</v>
      </c>
      <c r="E157" s="337"/>
      <c r="F157" s="1003">
        <v>0</v>
      </c>
      <c r="G157" s="1003"/>
      <c r="H157" s="1025"/>
      <c r="I157" s="1026"/>
      <c r="J157" s="337"/>
      <c r="K157" s="337"/>
      <c r="L157" s="330">
        <v>0</v>
      </c>
      <c r="M157" s="330"/>
      <c r="N157" s="1003">
        <v>0</v>
      </c>
      <c r="O157" s="330"/>
      <c r="P157" s="1003">
        <v>0</v>
      </c>
    </row>
    <row r="158" spans="1:16">
      <c r="A158" s="801">
        <v>149</v>
      </c>
      <c r="B158" s="1024" t="s">
        <v>100</v>
      </c>
      <c r="C158" s="337"/>
      <c r="D158" s="337" t="s">
        <v>487</v>
      </c>
      <c r="E158" s="337"/>
      <c r="F158" s="1003">
        <v>0</v>
      </c>
      <c r="G158" s="1003"/>
      <c r="H158" s="1025"/>
      <c r="I158" s="1026"/>
      <c r="J158" s="337"/>
      <c r="K158" s="337"/>
      <c r="L158" s="330">
        <v>0</v>
      </c>
      <c r="M158" s="330"/>
      <c r="N158" s="1003">
        <v>0</v>
      </c>
      <c r="O158" s="330"/>
      <c r="P158" s="1003">
        <v>0</v>
      </c>
    </row>
    <row r="159" spans="1:16">
      <c r="A159" s="801">
        <v>150</v>
      </c>
      <c r="B159" s="1024" t="s">
        <v>106</v>
      </c>
      <c r="C159" s="337"/>
      <c r="D159" s="337" t="s">
        <v>487</v>
      </c>
      <c r="E159" s="337"/>
      <c r="F159" s="1003">
        <v>0</v>
      </c>
      <c r="G159" s="1003"/>
      <c r="H159" s="1025"/>
      <c r="I159" s="1026"/>
      <c r="J159" s="337"/>
      <c r="K159" s="337"/>
      <c r="L159" s="330">
        <v>0</v>
      </c>
      <c r="M159" s="330"/>
      <c r="N159" s="1003">
        <v>0</v>
      </c>
      <c r="O159" s="330"/>
      <c r="P159" s="1003">
        <v>0</v>
      </c>
    </row>
    <row r="160" spans="1:16">
      <c r="A160" s="801">
        <v>151</v>
      </c>
      <c r="B160" s="1024" t="s">
        <v>99</v>
      </c>
      <c r="C160" s="337"/>
      <c r="D160" s="337" t="s">
        <v>487</v>
      </c>
      <c r="E160" s="337"/>
      <c r="F160" s="1003">
        <v>0</v>
      </c>
      <c r="G160" s="1003"/>
      <c r="H160" s="1025"/>
      <c r="I160" s="1026"/>
      <c r="J160" s="337"/>
      <c r="K160" s="337"/>
      <c r="L160" s="330">
        <v>0</v>
      </c>
      <c r="M160" s="330"/>
      <c r="N160" s="1003">
        <v>0</v>
      </c>
      <c r="O160" s="330"/>
      <c r="P160" s="1003">
        <v>0</v>
      </c>
    </row>
    <row r="161" spans="1:16">
      <c r="A161" s="801">
        <v>152</v>
      </c>
      <c r="B161" s="1024" t="s">
        <v>98</v>
      </c>
      <c r="C161" s="337"/>
      <c r="D161" s="337" t="s">
        <v>487</v>
      </c>
      <c r="E161" s="337"/>
      <c r="F161" s="1003">
        <v>0</v>
      </c>
      <c r="G161" s="1003"/>
      <c r="H161" s="1025"/>
      <c r="I161" s="1026"/>
      <c r="J161" s="337"/>
      <c r="K161" s="337"/>
      <c r="L161" s="332">
        <v>0</v>
      </c>
      <c r="M161" s="330"/>
      <c r="N161" s="1003">
        <v>0</v>
      </c>
      <c r="O161" s="330"/>
      <c r="P161" s="1003">
        <v>0</v>
      </c>
    </row>
    <row r="162" spans="1:16">
      <c r="A162" s="801">
        <v>153</v>
      </c>
      <c r="B162" s="1024"/>
      <c r="C162" s="337"/>
      <c r="D162" s="337"/>
      <c r="E162" s="337"/>
      <c r="F162" s="1003"/>
      <c r="G162" s="1003"/>
      <c r="H162" s="1026"/>
      <c r="I162" s="1026"/>
      <c r="J162" s="337"/>
      <c r="K162" s="337"/>
      <c r="L162" s="330">
        <v>0</v>
      </c>
      <c r="M162" s="330"/>
      <c r="N162" s="330"/>
      <c r="O162" s="330"/>
      <c r="P162" s="331"/>
    </row>
    <row r="163" spans="1:16">
      <c r="A163" s="801">
        <v>154</v>
      </c>
      <c r="B163" s="1032"/>
      <c r="P163" s="1033"/>
    </row>
    <row r="164" spans="1:16">
      <c r="A164" s="801">
        <v>155</v>
      </c>
      <c r="B164" s="1024" t="s">
        <v>905</v>
      </c>
      <c r="C164" s="337"/>
      <c r="F164" s="326" t="s">
        <v>976</v>
      </c>
      <c r="N164" s="335">
        <v>0</v>
      </c>
      <c r="P164" s="1033"/>
    </row>
    <row r="165" spans="1:16">
      <c r="A165" s="801">
        <v>156</v>
      </c>
      <c r="B165" s="1024" t="s">
        <v>148</v>
      </c>
      <c r="C165" s="337"/>
      <c r="F165" s="326" t="s">
        <v>953</v>
      </c>
      <c r="N165" s="335">
        <v>0</v>
      </c>
      <c r="P165" s="1033"/>
    </row>
    <row r="166" spans="1:16">
      <c r="A166" s="801">
        <v>157</v>
      </c>
      <c r="B166" s="1034" t="s">
        <v>149</v>
      </c>
      <c r="C166" s="1035"/>
      <c r="D166" s="548"/>
      <c r="E166" s="548"/>
      <c r="F166" s="548" t="s">
        <v>977</v>
      </c>
      <c r="G166" s="548"/>
      <c r="H166" s="548"/>
      <c r="I166" s="548"/>
      <c r="J166" s="548"/>
      <c r="K166" s="548"/>
      <c r="L166" s="548"/>
      <c r="M166" s="548"/>
      <c r="N166" s="336">
        <v>0</v>
      </c>
      <c r="O166" s="548"/>
      <c r="P166" s="1036"/>
    </row>
    <row r="167" spans="1:16">
      <c r="A167" s="801">
        <v>158</v>
      </c>
    </row>
    <row r="168" spans="1:16">
      <c r="A168" s="801">
        <v>159</v>
      </c>
      <c r="P168" s="367" t="s">
        <v>944</v>
      </c>
    </row>
    <row r="169" spans="1:16">
      <c r="A169" s="801">
        <v>160</v>
      </c>
      <c r="B169" s="975" t="s">
        <v>155</v>
      </c>
      <c r="C169" s="975"/>
      <c r="D169" s="975"/>
      <c r="E169" s="975"/>
      <c r="F169" s="975"/>
      <c r="G169" s="975"/>
      <c r="H169" s="975"/>
      <c r="I169" s="975"/>
      <c r="J169" s="975"/>
      <c r="K169" s="975"/>
      <c r="L169" s="975"/>
      <c r="M169" s="975"/>
      <c r="N169" s="975"/>
    </row>
    <row r="170" spans="1:16">
      <c r="A170" s="801">
        <v>161</v>
      </c>
      <c r="B170" s="971" t="s">
        <v>859</v>
      </c>
      <c r="C170" s="971"/>
      <c r="D170" s="971"/>
      <c r="E170" s="971"/>
      <c r="F170" s="971"/>
      <c r="G170" s="971"/>
      <c r="H170" s="971"/>
      <c r="I170" s="971"/>
      <c r="J170" s="971"/>
      <c r="K170" s="971"/>
      <c r="L170" s="971"/>
      <c r="M170" s="971"/>
      <c r="N170" s="971"/>
    </row>
    <row r="171" spans="1:16">
      <c r="A171" s="801">
        <v>162</v>
      </c>
      <c r="B171" s="975"/>
      <c r="C171" s="975"/>
      <c r="D171" s="975"/>
      <c r="E171" s="975"/>
      <c r="F171" s="975"/>
      <c r="G171" s="975"/>
      <c r="H171" s="975"/>
      <c r="I171" s="975"/>
      <c r="J171" s="975"/>
      <c r="K171" s="975"/>
      <c r="L171" s="975"/>
      <c r="M171" s="975"/>
      <c r="N171" s="975"/>
    </row>
    <row r="172" spans="1:16">
      <c r="A172" s="801">
        <v>163</v>
      </c>
    </row>
    <row r="173" spans="1:16">
      <c r="A173" s="801">
        <v>164</v>
      </c>
      <c r="B173" s="1014" t="s">
        <v>547</v>
      </c>
      <c r="C173" s="1015"/>
      <c r="D173" s="1016"/>
      <c r="E173" s="1016"/>
      <c r="F173" s="1016"/>
      <c r="G173" s="1016"/>
      <c r="H173" s="1017"/>
      <c r="I173" s="1017"/>
      <c r="J173" s="1017"/>
      <c r="K173" s="1017"/>
      <c r="L173" s="1018"/>
      <c r="M173" s="1018"/>
      <c r="N173" s="1016"/>
      <c r="O173" s="1016"/>
      <c r="P173" s="1019"/>
    </row>
    <row r="174" spans="1:16">
      <c r="A174" s="801">
        <v>165</v>
      </c>
      <c r="B174" s="1020"/>
      <c r="C174" s="1021"/>
      <c r="D174" s="974"/>
      <c r="E174" s="974"/>
      <c r="F174" s="974"/>
      <c r="G174" s="974"/>
      <c r="H174" s="337"/>
      <c r="I174" s="337"/>
      <c r="J174" s="337"/>
      <c r="K174" s="337"/>
      <c r="L174" s="975" t="s">
        <v>144</v>
      </c>
      <c r="M174" s="975"/>
      <c r="N174" s="974"/>
      <c r="O174" s="974"/>
      <c r="P174" s="1022"/>
    </row>
    <row r="175" spans="1:16">
      <c r="A175" s="801">
        <v>166</v>
      </c>
      <c r="B175" s="1023"/>
      <c r="C175" s="1021"/>
      <c r="D175" s="974"/>
      <c r="E175" s="974"/>
      <c r="F175" s="974"/>
      <c r="G175" s="974"/>
      <c r="H175" s="337"/>
      <c r="I175" s="337"/>
      <c r="J175" s="337"/>
      <c r="K175" s="337"/>
      <c r="L175" s="975"/>
      <c r="M175" s="975"/>
      <c r="N175" s="974"/>
      <c r="O175" s="974"/>
      <c r="P175" s="1022"/>
    </row>
    <row r="176" spans="1:16">
      <c r="A176" s="801">
        <v>167</v>
      </c>
      <c r="B176" s="1024" t="s">
        <v>105</v>
      </c>
      <c r="C176" s="337"/>
      <c r="D176" s="337" t="s">
        <v>173</v>
      </c>
      <c r="E176" s="337"/>
      <c r="F176" s="770"/>
      <c r="G176" s="330"/>
      <c r="H176" s="1025"/>
      <c r="I176" s="1026"/>
      <c r="J176" s="1027">
        <v>12</v>
      </c>
      <c r="K176" s="337"/>
      <c r="L176" s="1031">
        <v>0</v>
      </c>
      <c r="M176" s="330"/>
      <c r="N176" s="330"/>
      <c r="O176" s="330"/>
      <c r="P176" s="1031">
        <v>0</v>
      </c>
    </row>
    <row r="177" spans="1:16">
      <c r="A177" s="801">
        <v>168</v>
      </c>
      <c r="B177" s="1024" t="s">
        <v>104</v>
      </c>
      <c r="C177" s="337"/>
      <c r="D177" s="337" t="s">
        <v>173</v>
      </c>
      <c r="E177" s="337"/>
      <c r="F177" s="770"/>
      <c r="G177" s="330"/>
      <c r="H177" s="1025"/>
      <c r="I177" s="1026"/>
      <c r="J177" s="1028">
        <v>11</v>
      </c>
      <c r="L177" s="1003">
        <v>0</v>
      </c>
      <c r="M177" s="330"/>
      <c r="N177" s="330"/>
      <c r="O177" s="330"/>
      <c r="P177" s="1003">
        <v>0</v>
      </c>
    </row>
    <row r="178" spans="1:16">
      <c r="A178" s="801">
        <v>169</v>
      </c>
      <c r="B178" s="1024" t="s">
        <v>103</v>
      </c>
      <c r="C178" s="337"/>
      <c r="D178" s="337" t="s">
        <v>173</v>
      </c>
      <c r="E178" s="337"/>
      <c r="F178" s="770"/>
      <c r="G178" s="330"/>
      <c r="H178" s="1025"/>
      <c r="I178" s="1026"/>
      <c r="J178" s="1028">
        <v>10</v>
      </c>
      <c r="L178" s="1003">
        <v>0</v>
      </c>
      <c r="M178" s="330"/>
      <c r="N178" s="330"/>
      <c r="O178" s="330"/>
      <c r="P178" s="1003">
        <v>0</v>
      </c>
    </row>
    <row r="179" spans="1:16">
      <c r="A179" s="801">
        <v>170</v>
      </c>
      <c r="B179" s="1024" t="s">
        <v>95</v>
      </c>
      <c r="C179" s="337"/>
      <c r="D179" s="337" t="s">
        <v>173</v>
      </c>
      <c r="E179" s="337"/>
      <c r="F179" s="770"/>
      <c r="G179" s="330"/>
      <c r="H179" s="1025"/>
      <c r="I179" s="1026"/>
      <c r="J179" s="1028">
        <v>9</v>
      </c>
      <c r="L179" s="1003">
        <v>0</v>
      </c>
      <c r="M179" s="330"/>
      <c r="N179" s="330"/>
      <c r="O179" s="330"/>
      <c r="P179" s="1003">
        <v>0</v>
      </c>
    </row>
    <row r="180" spans="1:16">
      <c r="A180" s="801">
        <v>171</v>
      </c>
      <c r="B180" s="1024" t="s">
        <v>92</v>
      </c>
      <c r="C180" s="337"/>
      <c r="D180" s="337" t="s">
        <v>173</v>
      </c>
      <c r="E180" s="337"/>
      <c r="F180" s="770"/>
      <c r="G180" s="330"/>
      <c r="H180" s="1025"/>
      <c r="I180" s="1026"/>
      <c r="J180" s="1028">
        <v>8</v>
      </c>
      <c r="L180" s="1003">
        <v>0</v>
      </c>
      <c r="M180" s="330"/>
      <c r="N180" s="330"/>
      <c r="O180" s="330"/>
      <c r="P180" s="1003">
        <v>0</v>
      </c>
    </row>
    <row r="181" spans="1:16">
      <c r="A181" s="801">
        <v>172</v>
      </c>
      <c r="B181" s="1024" t="s">
        <v>145</v>
      </c>
      <c r="C181" s="337"/>
      <c r="D181" s="337" t="s">
        <v>173</v>
      </c>
      <c r="E181" s="337"/>
      <c r="F181" s="770"/>
      <c r="G181" s="330"/>
      <c r="H181" s="1025"/>
      <c r="I181" s="1026"/>
      <c r="J181" s="1028">
        <v>7</v>
      </c>
      <c r="L181" s="1003">
        <v>0</v>
      </c>
      <c r="M181" s="330"/>
      <c r="N181" s="330"/>
      <c r="O181" s="330"/>
      <c r="P181" s="1003">
        <v>0</v>
      </c>
    </row>
    <row r="182" spans="1:16">
      <c r="A182" s="801">
        <v>173</v>
      </c>
      <c r="B182" s="1024" t="s">
        <v>102</v>
      </c>
      <c r="C182" s="337"/>
      <c r="D182" s="337" t="s">
        <v>173</v>
      </c>
      <c r="E182" s="337"/>
      <c r="F182" s="770"/>
      <c r="G182" s="330"/>
      <c r="H182" s="1025"/>
      <c r="I182" s="1026"/>
      <c r="J182" s="1028">
        <v>6</v>
      </c>
      <c r="L182" s="1003">
        <v>0</v>
      </c>
      <c r="M182" s="330"/>
      <c r="N182" s="330"/>
      <c r="O182" s="330"/>
      <c r="P182" s="1003">
        <v>0</v>
      </c>
    </row>
    <row r="183" spans="1:16">
      <c r="A183" s="801">
        <v>174</v>
      </c>
      <c r="B183" s="1024" t="s">
        <v>101</v>
      </c>
      <c r="C183" s="337"/>
      <c r="D183" s="337" t="s">
        <v>173</v>
      </c>
      <c r="E183" s="337"/>
      <c r="F183" s="770"/>
      <c r="G183" s="330"/>
      <c r="H183" s="1025"/>
      <c r="I183" s="1026"/>
      <c r="J183" s="1028">
        <v>5</v>
      </c>
      <c r="L183" s="1003">
        <v>0</v>
      </c>
      <c r="M183" s="330"/>
      <c r="N183" s="330"/>
      <c r="O183" s="330"/>
      <c r="P183" s="1003">
        <v>0</v>
      </c>
    </row>
    <row r="184" spans="1:16">
      <c r="A184" s="801">
        <v>175</v>
      </c>
      <c r="B184" s="1024" t="s">
        <v>100</v>
      </c>
      <c r="C184" s="337"/>
      <c r="D184" s="337" t="s">
        <v>173</v>
      </c>
      <c r="E184" s="337"/>
      <c r="F184" s="770"/>
      <c r="G184" s="330"/>
      <c r="H184" s="1025"/>
      <c r="I184" s="1026"/>
      <c r="J184" s="1028">
        <v>4</v>
      </c>
      <c r="L184" s="1003">
        <v>0</v>
      </c>
      <c r="M184" s="330"/>
      <c r="N184" s="330"/>
      <c r="O184" s="330"/>
      <c r="P184" s="1003">
        <v>0</v>
      </c>
    </row>
    <row r="185" spans="1:16">
      <c r="A185" s="801">
        <v>176</v>
      </c>
      <c r="B185" s="1024" t="s">
        <v>106</v>
      </c>
      <c r="C185" s="337"/>
      <c r="D185" s="337" t="s">
        <v>173</v>
      </c>
      <c r="E185" s="337"/>
      <c r="F185" s="770"/>
      <c r="G185" s="330"/>
      <c r="H185" s="1025"/>
      <c r="I185" s="1026"/>
      <c r="J185" s="1028">
        <v>3</v>
      </c>
      <c r="L185" s="1003">
        <v>0</v>
      </c>
      <c r="M185" s="330"/>
      <c r="N185" s="330"/>
      <c r="O185" s="330"/>
      <c r="P185" s="1003">
        <v>0</v>
      </c>
    </row>
    <row r="186" spans="1:16">
      <c r="A186" s="801">
        <v>177</v>
      </c>
      <c r="B186" s="1024" t="s">
        <v>99</v>
      </c>
      <c r="C186" s="337"/>
      <c r="D186" s="337" t="s">
        <v>173</v>
      </c>
      <c r="E186" s="337"/>
      <c r="F186" s="770"/>
      <c r="G186" s="330"/>
      <c r="H186" s="1025"/>
      <c r="I186" s="1026"/>
      <c r="J186" s="1028">
        <v>2</v>
      </c>
      <c r="L186" s="1003">
        <v>0</v>
      </c>
      <c r="M186" s="330"/>
      <c r="N186" s="330"/>
      <c r="O186" s="330"/>
      <c r="P186" s="1003">
        <v>0</v>
      </c>
    </row>
    <row r="187" spans="1:16">
      <c r="A187" s="801">
        <v>178</v>
      </c>
      <c r="B187" s="1024" t="s">
        <v>98</v>
      </c>
      <c r="C187" s="337"/>
      <c r="D187" s="337" t="s">
        <v>173</v>
      </c>
      <c r="E187" s="337"/>
      <c r="F187" s="770"/>
      <c r="G187" s="330"/>
      <c r="H187" s="1025"/>
      <c r="I187" s="1026"/>
      <c r="J187" s="1028">
        <v>1</v>
      </c>
      <c r="L187" s="1003">
        <v>0</v>
      </c>
      <c r="M187" s="330"/>
      <c r="N187" s="330"/>
      <c r="O187" s="330"/>
      <c r="P187" s="1003">
        <v>0</v>
      </c>
    </row>
    <row r="188" spans="1:16">
      <c r="A188" s="801">
        <v>179</v>
      </c>
      <c r="B188" s="1024"/>
      <c r="C188" s="337"/>
      <c r="D188" s="337"/>
      <c r="E188" s="337"/>
      <c r="F188" s="330"/>
      <c r="G188" s="330"/>
      <c r="H188" s="1026"/>
      <c r="I188" s="1026"/>
      <c r="L188" s="330">
        <v>0</v>
      </c>
      <c r="M188" s="330"/>
      <c r="N188" s="330"/>
      <c r="O188" s="330"/>
      <c r="P188" s="333">
        <v>0</v>
      </c>
    </row>
    <row r="189" spans="1:16">
      <c r="A189" s="801">
        <v>180</v>
      </c>
      <c r="B189" s="1024"/>
      <c r="C189" s="337"/>
      <c r="D189" s="337"/>
      <c r="E189" s="337"/>
      <c r="F189" s="330"/>
      <c r="G189" s="330"/>
      <c r="H189" s="1026"/>
      <c r="I189" s="1026"/>
      <c r="L189" s="330"/>
      <c r="M189" s="330"/>
      <c r="N189" s="330"/>
      <c r="O189" s="330"/>
      <c r="P189" s="333"/>
    </row>
    <row r="190" spans="1:16">
      <c r="A190" s="801">
        <v>181</v>
      </c>
      <c r="B190" s="1024"/>
      <c r="C190" s="337"/>
      <c r="D190" s="337"/>
      <c r="E190" s="337"/>
      <c r="F190" s="330"/>
      <c r="G190" s="330"/>
      <c r="H190" s="1026"/>
      <c r="I190" s="1026"/>
      <c r="L190" s="129" t="s">
        <v>970</v>
      </c>
      <c r="M190" s="330"/>
      <c r="N190" s="330"/>
      <c r="O190" s="330"/>
      <c r="P190" s="333"/>
    </row>
    <row r="191" spans="1:16">
      <c r="A191" s="801">
        <v>182</v>
      </c>
      <c r="B191" s="1024"/>
      <c r="C191" s="337"/>
      <c r="D191" s="337"/>
      <c r="E191" s="337"/>
      <c r="F191" s="330"/>
      <c r="G191" s="330"/>
      <c r="H191" s="1026"/>
      <c r="I191" s="1026"/>
      <c r="L191" s="129"/>
      <c r="M191" s="330"/>
      <c r="N191" s="330"/>
      <c r="O191" s="330"/>
      <c r="P191" s="333"/>
    </row>
    <row r="192" spans="1:16">
      <c r="A192" s="801">
        <v>183</v>
      </c>
      <c r="B192" s="1024" t="s">
        <v>146</v>
      </c>
      <c r="C192" s="337"/>
      <c r="D192" s="337" t="s">
        <v>485</v>
      </c>
      <c r="E192" s="337"/>
      <c r="F192" s="1003">
        <v>0</v>
      </c>
      <c r="G192" s="1003"/>
      <c r="H192" s="1025"/>
      <c r="I192" s="1026"/>
      <c r="J192" s="1027">
        <v>12</v>
      </c>
      <c r="K192" s="337"/>
      <c r="L192" s="330">
        <v>0</v>
      </c>
      <c r="M192" s="330"/>
      <c r="N192" s="330"/>
      <c r="O192" s="330"/>
      <c r="P192" s="333">
        <v>0</v>
      </c>
    </row>
    <row r="193" spans="1:16">
      <c r="A193" s="801">
        <v>184</v>
      </c>
      <c r="B193" s="1024" t="s">
        <v>146</v>
      </c>
      <c r="C193" s="337"/>
      <c r="D193" s="337" t="s">
        <v>486</v>
      </c>
      <c r="E193" s="337"/>
      <c r="F193" s="1003">
        <v>0</v>
      </c>
      <c r="G193" s="1003"/>
      <c r="H193" s="1025"/>
      <c r="I193" s="1026"/>
      <c r="J193" s="1027">
        <v>12</v>
      </c>
      <c r="K193" s="337"/>
      <c r="L193" s="330">
        <v>0</v>
      </c>
      <c r="M193" s="330"/>
      <c r="N193" s="330"/>
      <c r="O193" s="330"/>
      <c r="P193" s="333">
        <v>0</v>
      </c>
    </row>
    <row r="194" spans="1:16">
      <c r="A194" s="801">
        <v>185</v>
      </c>
      <c r="B194" s="1024"/>
      <c r="C194" s="337"/>
      <c r="D194" s="337"/>
      <c r="E194" s="337"/>
      <c r="F194" s="1003"/>
      <c r="G194" s="1003"/>
      <c r="H194" s="1026"/>
      <c r="I194" s="1026"/>
      <c r="J194" s="337"/>
      <c r="K194" s="337"/>
      <c r="L194" s="330"/>
      <c r="M194" s="330"/>
      <c r="N194" s="330"/>
      <c r="O194" s="330"/>
      <c r="P194" s="333"/>
    </row>
    <row r="195" spans="1:16">
      <c r="A195" s="801">
        <v>186</v>
      </c>
      <c r="B195" s="1024"/>
      <c r="C195" s="337"/>
      <c r="D195" s="337"/>
      <c r="E195" s="337"/>
      <c r="F195" s="1003"/>
      <c r="G195" s="1003"/>
      <c r="H195" s="1026"/>
      <c r="I195" s="1026"/>
      <c r="J195" s="337"/>
      <c r="K195" s="337"/>
      <c r="L195" s="330"/>
      <c r="M195" s="330"/>
      <c r="N195" s="330"/>
      <c r="O195" s="330"/>
      <c r="P195" s="331"/>
    </row>
    <row r="196" spans="1:16">
      <c r="A196" s="801">
        <v>187</v>
      </c>
      <c r="B196" s="1029" t="s">
        <v>147</v>
      </c>
      <c r="C196" s="1030"/>
      <c r="D196" s="337"/>
      <c r="E196" s="337"/>
      <c r="F196" s="330"/>
      <c r="G196" s="330"/>
      <c r="H196" s="1026"/>
      <c r="I196" s="1026"/>
      <c r="J196" s="337"/>
      <c r="K196" s="337"/>
      <c r="L196" s="129" t="s">
        <v>971</v>
      </c>
      <c r="M196" s="129"/>
      <c r="N196" s="330"/>
      <c r="O196" s="330"/>
      <c r="P196" s="331"/>
    </row>
    <row r="197" spans="1:16">
      <c r="A197" s="801">
        <v>188</v>
      </c>
      <c r="B197" s="1024" t="s">
        <v>105</v>
      </c>
      <c r="C197" s="337"/>
      <c r="D197" s="337" t="s">
        <v>487</v>
      </c>
      <c r="E197" s="337"/>
      <c r="F197" s="1031">
        <v>0</v>
      </c>
      <c r="G197" s="1003"/>
      <c r="H197" s="1025"/>
      <c r="I197" s="1026"/>
      <c r="J197" s="337"/>
      <c r="K197" s="337"/>
      <c r="L197" s="1031">
        <v>0</v>
      </c>
      <c r="M197" s="330"/>
      <c r="N197" s="1031">
        <v>0</v>
      </c>
      <c r="O197" s="330"/>
      <c r="P197" s="1031">
        <v>0</v>
      </c>
    </row>
    <row r="198" spans="1:16">
      <c r="A198" s="801">
        <v>189</v>
      </c>
      <c r="B198" s="1024" t="s">
        <v>104</v>
      </c>
      <c r="C198" s="337"/>
      <c r="D198" s="337" t="s">
        <v>487</v>
      </c>
      <c r="E198" s="337"/>
      <c r="F198" s="1003">
        <v>0</v>
      </c>
      <c r="G198" s="1003"/>
      <c r="H198" s="1025"/>
      <c r="I198" s="1026"/>
      <c r="J198" s="337"/>
      <c r="K198" s="337"/>
      <c r="L198" s="1003">
        <v>0</v>
      </c>
      <c r="M198" s="330"/>
      <c r="N198" s="1003">
        <v>0</v>
      </c>
      <c r="O198" s="330"/>
      <c r="P198" s="1003">
        <v>0</v>
      </c>
    </row>
    <row r="199" spans="1:16">
      <c r="A199" s="801">
        <v>190</v>
      </c>
      <c r="B199" s="1024" t="s">
        <v>103</v>
      </c>
      <c r="C199" s="337"/>
      <c r="D199" s="337" t="s">
        <v>487</v>
      </c>
      <c r="E199" s="337"/>
      <c r="F199" s="1003">
        <v>0</v>
      </c>
      <c r="G199" s="1003"/>
      <c r="H199" s="1025"/>
      <c r="I199" s="1026"/>
      <c r="J199" s="337"/>
      <c r="K199" s="337"/>
      <c r="L199" s="1003">
        <v>0</v>
      </c>
      <c r="M199" s="330"/>
      <c r="N199" s="1003">
        <v>0</v>
      </c>
      <c r="O199" s="330"/>
      <c r="P199" s="1003">
        <v>0</v>
      </c>
    </row>
    <row r="200" spans="1:16">
      <c r="A200" s="801">
        <v>191</v>
      </c>
      <c r="B200" s="1024" t="s">
        <v>95</v>
      </c>
      <c r="C200" s="337"/>
      <c r="D200" s="337" t="s">
        <v>487</v>
      </c>
      <c r="E200" s="337"/>
      <c r="F200" s="1003">
        <v>0</v>
      </c>
      <c r="G200" s="1003"/>
      <c r="H200" s="1025"/>
      <c r="I200" s="1026"/>
      <c r="J200" s="337"/>
      <c r="K200" s="337"/>
      <c r="L200" s="1003">
        <v>0</v>
      </c>
      <c r="M200" s="330"/>
      <c r="N200" s="1003">
        <v>0</v>
      </c>
      <c r="O200" s="330"/>
      <c r="P200" s="1003">
        <v>0</v>
      </c>
    </row>
    <row r="201" spans="1:16">
      <c r="A201" s="801">
        <v>192</v>
      </c>
      <c r="B201" s="1024" t="s">
        <v>92</v>
      </c>
      <c r="C201" s="337"/>
      <c r="D201" s="337" t="s">
        <v>487</v>
      </c>
      <c r="E201" s="337"/>
      <c r="F201" s="1003">
        <v>0</v>
      </c>
      <c r="G201" s="1003"/>
      <c r="H201" s="1025"/>
      <c r="I201" s="1026"/>
      <c r="J201" s="337"/>
      <c r="K201" s="337"/>
      <c r="L201" s="1003">
        <v>0</v>
      </c>
      <c r="M201" s="330"/>
      <c r="N201" s="1003">
        <v>0</v>
      </c>
      <c r="O201" s="330"/>
      <c r="P201" s="1003">
        <v>0</v>
      </c>
    </row>
    <row r="202" spans="1:16">
      <c r="A202" s="801">
        <v>193</v>
      </c>
      <c r="B202" s="1024" t="s">
        <v>145</v>
      </c>
      <c r="C202" s="337"/>
      <c r="D202" s="337" t="s">
        <v>487</v>
      </c>
      <c r="E202" s="337"/>
      <c r="F202" s="1003">
        <v>0</v>
      </c>
      <c r="G202" s="1003"/>
      <c r="H202" s="1025"/>
      <c r="I202" s="1026"/>
      <c r="J202" s="337"/>
      <c r="K202" s="337"/>
      <c r="L202" s="1003">
        <v>0</v>
      </c>
      <c r="M202" s="330"/>
      <c r="N202" s="1003">
        <v>0</v>
      </c>
      <c r="O202" s="330"/>
      <c r="P202" s="1003">
        <v>0</v>
      </c>
    </row>
    <row r="203" spans="1:16">
      <c r="A203" s="801">
        <v>194</v>
      </c>
      <c r="B203" s="1024" t="s">
        <v>102</v>
      </c>
      <c r="C203" s="337"/>
      <c r="D203" s="337" t="s">
        <v>487</v>
      </c>
      <c r="E203" s="337"/>
      <c r="F203" s="1003">
        <v>0</v>
      </c>
      <c r="G203" s="1003"/>
      <c r="H203" s="1025"/>
      <c r="I203" s="1026"/>
      <c r="J203" s="337"/>
      <c r="K203" s="337"/>
      <c r="L203" s="1003">
        <v>0</v>
      </c>
      <c r="M203" s="330"/>
      <c r="N203" s="1003">
        <v>0</v>
      </c>
      <c r="O203" s="330"/>
      <c r="P203" s="1003">
        <v>0</v>
      </c>
    </row>
    <row r="204" spans="1:16">
      <c r="A204" s="801">
        <v>195</v>
      </c>
      <c r="B204" s="1024" t="s">
        <v>101</v>
      </c>
      <c r="C204" s="337"/>
      <c r="D204" s="337" t="s">
        <v>487</v>
      </c>
      <c r="E204" s="337"/>
      <c r="F204" s="1003">
        <v>0</v>
      </c>
      <c r="G204" s="1003"/>
      <c r="H204" s="1025"/>
      <c r="I204" s="1026"/>
      <c r="J204" s="337"/>
      <c r="K204" s="337"/>
      <c r="L204" s="1003">
        <v>0</v>
      </c>
      <c r="M204" s="330"/>
      <c r="N204" s="1003">
        <v>0</v>
      </c>
      <c r="O204" s="330"/>
      <c r="P204" s="1003">
        <v>0</v>
      </c>
    </row>
    <row r="205" spans="1:16">
      <c r="A205" s="801">
        <v>196</v>
      </c>
      <c r="B205" s="1024" t="s">
        <v>100</v>
      </c>
      <c r="C205" s="337"/>
      <c r="D205" s="337" t="s">
        <v>487</v>
      </c>
      <c r="E205" s="337"/>
      <c r="F205" s="1003">
        <v>0</v>
      </c>
      <c r="G205" s="1003"/>
      <c r="H205" s="1025"/>
      <c r="I205" s="1026"/>
      <c r="J205" s="337"/>
      <c r="K205" s="337"/>
      <c r="L205" s="1003">
        <v>0</v>
      </c>
      <c r="M205" s="330"/>
      <c r="N205" s="1003">
        <v>0</v>
      </c>
      <c r="O205" s="330"/>
      <c r="P205" s="1003">
        <v>0</v>
      </c>
    </row>
    <row r="206" spans="1:16">
      <c r="A206" s="801">
        <v>197</v>
      </c>
      <c r="B206" s="1024" t="s">
        <v>106</v>
      </c>
      <c r="C206" s="337"/>
      <c r="D206" s="337" t="s">
        <v>487</v>
      </c>
      <c r="E206" s="337"/>
      <c r="F206" s="1003">
        <v>0</v>
      </c>
      <c r="G206" s="1003"/>
      <c r="H206" s="1025"/>
      <c r="I206" s="1026"/>
      <c r="J206" s="337"/>
      <c r="K206" s="337"/>
      <c r="L206" s="1003">
        <v>0</v>
      </c>
      <c r="M206" s="330"/>
      <c r="N206" s="1003">
        <v>0</v>
      </c>
      <c r="O206" s="330"/>
      <c r="P206" s="1003">
        <v>0</v>
      </c>
    </row>
    <row r="207" spans="1:16">
      <c r="A207" s="801">
        <v>198</v>
      </c>
      <c r="B207" s="1024" t="s">
        <v>99</v>
      </c>
      <c r="C207" s="337"/>
      <c r="D207" s="337" t="s">
        <v>487</v>
      </c>
      <c r="E207" s="337"/>
      <c r="F207" s="1003">
        <v>0</v>
      </c>
      <c r="G207" s="1003"/>
      <c r="H207" s="1025"/>
      <c r="I207" s="1026"/>
      <c r="J207" s="337"/>
      <c r="K207" s="337"/>
      <c r="L207" s="1003">
        <v>0</v>
      </c>
      <c r="M207" s="330"/>
      <c r="N207" s="1003">
        <v>0</v>
      </c>
      <c r="O207" s="330"/>
      <c r="P207" s="1003">
        <v>0</v>
      </c>
    </row>
    <row r="208" spans="1:16">
      <c r="A208" s="801">
        <v>199</v>
      </c>
      <c r="B208" s="1024" t="s">
        <v>98</v>
      </c>
      <c r="C208" s="337"/>
      <c r="D208" s="337" t="s">
        <v>487</v>
      </c>
      <c r="E208" s="337"/>
      <c r="F208" s="1003">
        <v>0</v>
      </c>
      <c r="G208" s="1003"/>
      <c r="H208" s="1025"/>
      <c r="I208" s="1026"/>
      <c r="J208" s="337"/>
      <c r="K208" s="337"/>
      <c r="L208" s="1003">
        <v>0</v>
      </c>
      <c r="M208" s="330"/>
      <c r="N208" s="1003">
        <v>0</v>
      </c>
      <c r="O208" s="330"/>
      <c r="P208" s="1003">
        <v>0</v>
      </c>
    </row>
    <row r="209" spans="1:16">
      <c r="A209" s="801">
        <v>200</v>
      </c>
      <c r="B209" s="1024"/>
      <c r="C209" s="337"/>
      <c r="D209" s="337"/>
      <c r="E209" s="337"/>
      <c r="F209" s="330">
        <v>0</v>
      </c>
      <c r="G209" s="1003"/>
      <c r="H209" s="1026"/>
      <c r="I209" s="1026"/>
      <c r="J209" s="337"/>
      <c r="K209" s="337"/>
      <c r="L209" s="330">
        <v>0</v>
      </c>
      <c r="M209" s="330"/>
      <c r="N209" s="330">
        <v>0</v>
      </c>
      <c r="O209" s="330"/>
      <c r="P209" s="330">
        <v>0</v>
      </c>
    </row>
    <row r="210" spans="1:16">
      <c r="A210" s="801">
        <v>201</v>
      </c>
      <c r="B210" s="1032"/>
      <c r="P210" s="1033"/>
    </row>
    <row r="211" spans="1:16">
      <c r="A211" s="801">
        <v>202</v>
      </c>
      <c r="B211" s="1024" t="s">
        <v>906</v>
      </c>
      <c r="C211" s="337"/>
      <c r="F211" s="326" t="s">
        <v>978</v>
      </c>
      <c r="N211" s="335">
        <v>0</v>
      </c>
      <c r="P211" s="1033"/>
    </row>
    <row r="212" spans="1:16">
      <c r="A212" s="801">
        <v>203</v>
      </c>
      <c r="B212" s="1024" t="s">
        <v>148</v>
      </c>
      <c r="C212" s="337"/>
      <c r="F212" s="326" t="s">
        <v>954</v>
      </c>
      <c r="N212" s="335">
        <v>0</v>
      </c>
      <c r="P212" s="1033"/>
    </row>
    <row r="213" spans="1:16">
      <c r="A213" s="801">
        <v>204</v>
      </c>
      <c r="B213" s="1034" t="s">
        <v>149</v>
      </c>
      <c r="C213" s="1035"/>
      <c r="D213" s="548"/>
      <c r="E213" s="548"/>
      <c r="F213" s="548" t="s">
        <v>979</v>
      </c>
      <c r="G213" s="548"/>
      <c r="H213" s="548"/>
      <c r="I213" s="548"/>
      <c r="J213" s="548"/>
      <c r="K213" s="548"/>
      <c r="L213" s="548"/>
      <c r="M213" s="548"/>
      <c r="N213" s="336">
        <v>0</v>
      </c>
      <c r="O213" s="548"/>
      <c r="P213" s="1036"/>
    </row>
    <row r="214" spans="1:16">
      <c r="A214" s="801">
        <v>205</v>
      </c>
    </row>
    <row r="215" spans="1:16">
      <c r="A215" s="801">
        <v>206</v>
      </c>
    </row>
    <row r="216" spans="1:16">
      <c r="A216" s="801">
        <v>207</v>
      </c>
      <c r="B216" s="1014" t="s">
        <v>548</v>
      </c>
      <c r="C216" s="1015"/>
      <c r="D216" s="1016"/>
      <c r="E216" s="1016"/>
      <c r="F216" s="1016"/>
      <c r="G216" s="1016"/>
      <c r="H216" s="1017"/>
      <c r="I216" s="1017"/>
      <c r="J216" s="1017"/>
      <c r="K216" s="1017"/>
      <c r="L216" s="1018"/>
      <c r="M216" s="1018"/>
      <c r="N216" s="1016"/>
      <c r="O216" s="1016"/>
      <c r="P216" s="1019"/>
    </row>
    <row r="217" spans="1:16">
      <c r="A217" s="801">
        <v>208</v>
      </c>
      <c r="B217" s="1020"/>
      <c r="C217" s="1021"/>
      <c r="D217" s="974"/>
      <c r="E217" s="974"/>
      <c r="F217" s="974"/>
      <c r="G217" s="974"/>
      <c r="H217" s="337"/>
      <c r="I217" s="337"/>
      <c r="J217" s="337"/>
      <c r="K217" s="337"/>
      <c r="L217" s="975" t="s">
        <v>144</v>
      </c>
      <c r="M217" s="975"/>
      <c r="N217" s="974"/>
      <c r="O217" s="974"/>
      <c r="P217" s="1022"/>
    </row>
    <row r="218" spans="1:16">
      <c r="A218" s="801">
        <v>209</v>
      </c>
      <c r="B218" s="1023"/>
      <c r="C218" s="1021"/>
      <c r="D218" s="974"/>
      <c r="E218" s="974"/>
      <c r="F218" s="974"/>
      <c r="G218" s="974"/>
      <c r="H218" s="337"/>
      <c r="I218" s="337"/>
      <c r="J218" s="337"/>
      <c r="K218" s="337"/>
      <c r="L218" s="975"/>
      <c r="M218" s="975"/>
      <c r="N218" s="974"/>
      <c r="O218" s="974"/>
      <c r="P218" s="1022"/>
    </row>
    <row r="219" spans="1:16">
      <c r="A219" s="801">
        <v>210</v>
      </c>
      <c r="B219" s="1024" t="s">
        <v>105</v>
      </c>
      <c r="C219" s="337"/>
      <c r="D219" s="337" t="s">
        <v>485</v>
      </c>
      <c r="E219" s="337"/>
      <c r="F219" s="770"/>
      <c r="G219" s="330"/>
      <c r="H219" s="1025"/>
      <c r="I219" s="1026"/>
      <c r="J219" s="1027">
        <v>12</v>
      </c>
      <c r="K219" s="337"/>
      <c r="L219" s="1031">
        <v>0</v>
      </c>
      <c r="M219" s="330"/>
      <c r="N219" s="330"/>
      <c r="O219" s="330"/>
      <c r="P219" s="1031">
        <v>0</v>
      </c>
    </row>
    <row r="220" spans="1:16">
      <c r="A220" s="801">
        <v>211</v>
      </c>
      <c r="B220" s="1024" t="s">
        <v>104</v>
      </c>
      <c r="C220" s="337"/>
      <c r="D220" s="337" t="s">
        <v>485</v>
      </c>
      <c r="E220" s="337"/>
      <c r="F220" s="770"/>
      <c r="G220" s="330"/>
      <c r="H220" s="1025"/>
      <c r="I220" s="1026"/>
      <c r="J220" s="1028">
        <v>11</v>
      </c>
      <c r="L220" s="1003">
        <v>0</v>
      </c>
      <c r="M220" s="330"/>
      <c r="N220" s="330"/>
      <c r="O220" s="330"/>
      <c r="P220" s="1003">
        <v>0</v>
      </c>
    </row>
    <row r="221" spans="1:16">
      <c r="A221" s="801">
        <v>212</v>
      </c>
      <c r="B221" s="1024" t="s">
        <v>103</v>
      </c>
      <c r="C221" s="337"/>
      <c r="D221" s="337" t="s">
        <v>485</v>
      </c>
      <c r="E221" s="337"/>
      <c r="F221" s="770"/>
      <c r="G221" s="330"/>
      <c r="H221" s="1025"/>
      <c r="I221" s="1026"/>
      <c r="J221" s="1028">
        <v>10</v>
      </c>
      <c r="L221" s="1003">
        <v>0</v>
      </c>
      <c r="M221" s="330"/>
      <c r="N221" s="330"/>
      <c r="O221" s="330"/>
      <c r="P221" s="1003">
        <v>0</v>
      </c>
    </row>
    <row r="222" spans="1:16">
      <c r="A222" s="801">
        <v>213</v>
      </c>
      <c r="B222" s="1024" t="s">
        <v>95</v>
      </c>
      <c r="C222" s="337"/>
      <c r="D222" s="337" t="s">
        <v>485</v>
      </c>
      <c r="E222" s="337"/>
      <c r="F222" s="770"/>
      <c r="G222" s="330"/>
      <c r="H222" s="1025"/>
      <c r="I222" s="1026"/>
      <c r="J222" s="1028">
        <v>9</v>
      </c>
      <c r="L222" s="1003">
        <v>0</v>
      </c>
      <c r="M222" s="330"/>
      <c r="N222" s="330"/>
      <c r="O222" s="330"/>
      <c r="P222" s="1003">
        <v>0</v>
      </c>
    </row>
    <row r="223" spans="1:16">
      <c r="A223" s="801">
        <v>214</v>
      </c>
      <c r="B223" s="1024" t="s">
        <v>92</v>
      </c>
      <c r="C223" s="337"/>
      <c r="D223" s="337" t="s">
        <v>485</v>
      </c>
      <c r="E223" s="337"/>
      <c r="F223" s="770"/>
      <c r="G223" s="330"/>
      <c r="H223" s="1025"/>
      <c r="I223" s="1026"/>
      <c r="J223" s="1028">
        <v>8</v>
      </c>
      <c r="L223" s="1003">
        <v>0</v>
      </c>
      <c r="M223" s="330"/>
      <c r="N223" s="330"/>
      <c r="O223" s="330"/>
      <c r="P223" s="1003">
        <v>0</v>
      </c>
    </row>
    <row r="224" spans="1:16">
      <c r="A224" s="801">
        <v>215</v>
      </c>
      <c r="B224" s="1024" t="s">
        <v>145</v>
      </c>
      <c r="C224" s="337"/>
      <c r="D224" s="337" t="s">
        <v>485</v>
      </c>
      <c r="E224" s="337"/>
      <c r="F224" s="770"/>
      <c r="G224" s="330"/>
      <c r="H224" s="1025"/>
      <c r="I224" s="1026"/>
      <c r="J224" s="1028">
        <v>7</v>
      </c>
      <c r="L224" s="1003">
        <v>0</v>
      </c>
      <c r="M224" s="330"/>
      <c r="N224" s="330"/>
      <c r="O224" s="330"/>
      <c r="P224" s="1003">
        <v>0</v>
      </c>
    </row>
    <row r="225" spans="1:16">
      <c r="A225" s="801">
        <v>216</v>
      </c>
      <c r="B225" s="1024" t="s">
        <v>102</v>
      </c>
      <c r="C225" s="337"/>
      <c r="D225" s="337" t="s">
        <v>485</v>
      </c>
      <c r="E225" s="337"/>
      <c r="F225" s="770"/>
      <c r="G225" s="330"/>
      <c r="H225" s="1025"/>
      <c r="I225" s="1026"/>
      <c r="J225" s="1028">
        <v>6</v>
      </c>
      <c r="L225" s="1003">
        <v>0</v>
      </c>
      <c r="M225" s="330"/>
      <c r="N225" s="330"/>
      <c r="O225" s="330"/>
      <c r="P225" s="1003">
        <v>0</v>
      </c>
    </row>
    <row r="226" spans="1:16">
      <c r="A226" s="801">
        <v>217</v>
      </c>
      <c r="B226" s="1024" t="s">
        <v>101</v>
      </c>
      <c r="C226" s="337"/>
      <c r="D226" s="337" t="s">
        <v>485</v>
      </c>
      <c r="E226" s="337"/>
      <c r="F226" s="770"/>
      <c r="G226" s="330"/>
      <c r="H226" s="1025"/>
      <c r="I226" s="1026"/>
      <c r="J226" s="1028">
        <v>5</v>
      </c>
      <c r="L226" s="1003">
        <v>0</v>
      </c>
      <c r="M226" s="330"/>
      <c r="N226" s="330"/>
      <c r="O226" s="330"/>
      <c r="P226" s="1003">
        <v>0</v>
      </c>
    </row>
    <row r="227" spans="1:16">
      <c r="A227" s="801">
        <v>218</v>
      </c>
      <c r="B227" s="1024" t="s">
        <v>100</v>
      </c>
      <c r="C227" s="337"/>
      <c r="D227" s="337" t="s">
        <v>485</v>
      </c>
      <c r="E227" s="337"/>
      <c r="F227" s="770"/>
      <c r="G227" s="330"/>
      <c r="H227" s="1025"/>
      <c r="I227" s="1026"/>
      <c r="J227" s="1028">
        <v>4</v>
      </c>
      <c r="L227" s="1003">
        <v>0</v>
      </c>
      <c r="M227" s="330"/>
      <c r="N227" s="330"/>
      <c r="O227" s="330"/>
      <c r="P227" s="1003">
        <v>0</v>
      </c>
    </row>
    <row r="228" spans="1:16">
      <c r="A228" s="801">
        <v>219</v>
      </c>
      <c r="B228" s="1024" t="s">
        <v>106</v>
      </c>
      <c r="C228" s="337"/>
      <c r="D228" s="337" t="s">
        <v>485</v>
      </c>
      <c r="E228" s="337"/>
      <c r="F228" s="770"/>
      <c r="G228" s="330"/>
      <c r="H228" s="1025"/>
      <c r="I228" s="1026"/>
      <c r="J228" s="1028">
        <v>3</v>
      </c>
      <c r="L228" s="1003">
        <v>0</v>
      </c>
      <c r="M228" s="330"/>
      <c r="N228" s="330"/>
      <c r="O228" s="330"/>
      <c r="P228" s="1003">
        <v>0</v>
      </c>
    </row>
    <row r="229" spans="1:16">
      <c r="A229" s="801">
        <v>220</v>
      </c>
      <c r="B229" s="1024" t="s">
        <v>99</v>
      </c>
      <c r="C229" s="337"/>
      <c r="D229" s="337" t="s">
        <v>485</v>
      </c>
      <c r="E229" s="337"/>
      <c r="F229" s="770"/>
      <c r="G229" s="330"/>
      <c r="H229" s="1025"/>
      <c r="I229" s="1026"/>
      <c r="J229" s="1028">
        <v>2</v>
      </c>
      <c r="L229" s="1003">
        <v>0</v>
      </c>
      <c r="M229" s="330"/>
      <c r="N229" s="330"/>
      <c r="O229" s="330"/>
      <c r="P229" s="1003">
        <v>0</v>
      </c>
    </row>
    <row r="230" spans="1:16">
      <c r="A230" s="801">
        <v>221</v>
      </c>
      <c r="B230" s="1024" t="s">
        <v>98</v>
      </c>
      <c r="C230" s="337"/>
      <c r="D230" s="337" t="s">
        <v>485</v>
      </c>
      <c r="E230" s="337"/>
      <c r="F230" s="770"/>
      <c r="G230" s="330"/>
      <c r="H230" s="1025"/>
      <c r="I230" s="1026"/>
      <c r="J230" s="1028">
        <v>1</v>
      </c>
      <c r="L230" s="1003">
        <v>0</v>
      </c>
      <c r="M230" s="330"/>
      <c r="N230" s="330"/>
      <c r="O230" s="330"/>
      <c r="P230" s="1003">
        <v>0</v>
      </c>
    </row>
    <row r="231" spans="1:16">
      <c r="A231" s="801">
        <v>222</v>
      </c>
      <c r="B231" s="1024"/>
      <c r="C231" s="337"/>
      <c r="D231" s="337"/>
      <c r="E231" s="337"/>
      <c r="F231" s="330"/>
      <c r="G231" s="330"/>
      <c r="H231" s="1026"/>
      <c r="I231" s="1026"/>
      <c r="L231" s="330">
        <v>0</v>
      </c>
      <c r="M231" s="330"/>
      <c r="N231" s="330"/>
      <c r="O231" s="330"/>
      <c r="P231" s="333">
        <v>0</v>
      </c>
    </row>
    <row r="232" spans="1:16">
      <c r="A232" s="801">
        <v>223</v>
      </c>
      <c r="B232" s="1024"/>
      <c r="C232" s="337"/>
      <c r="D232" s="337"/>
      <c r="E232" s="337"/>
      <c r="F232" s="330"/>
      <c r="G232" s="330"/>
      <c r="H232" s="1026"/>
      <c r="I232" s="1026"/>
      <c r="L232" s="330"/>
      <c r="M232" s="330"/>
      <c r="N232" s="330"/>
      <c r="O232" s="330"/>
      <c r="P232" s="333"/>
    </row>
    <row r="233" spans="1:16">
      <c r="A233" s="801">
        <v>224</v>
      </c>
      <c r="B233" s="1024"/>
      <c r="C233" s="337"/>
      <c r="D233" s="337"/>
      <c r="E233" s="337"/>
      <c r="F233" s="330"/>
      <c r="G233" s="330"/>
      <c r="H233" s="1026"/>
      <c r="I233" s="1026"/>
      <c r="L233" s="129" t="s">
        <v>970</v>
      </c>
      <c r="M233" s="330"/>
      <c r="N233" s="330"/>
      <c r="O233" s="330"/>
      <c r="P233" s="333"/>
    </row>
    <row r="234" spans="1:16">
      <c r="A234" s="801">
        <v>225</v>
      </c>
      <c r="B234" s="1024"/>
      <c r="C234" s="337"/>
      <c r="D234" s="337"/>
      <c r="E234" s="337"/>
      <c r="F234" s="330"/>
      <c r="G234" s="330"/>
      <c r="H234" s="1026"/>
      <c r="I234" s="1026"/>
      <c r="L234" s="129"/>
      <c r="M234" s="330"/>
      <c r="N234" s="330"/>
      <c r="O234" s="330"/>
      <c r="P234" s="333"/>
    </row>
    <row r="235" spans="1:16">
      <c r="A235" s="801">
        <v>226</v>
      </c>
      <c r="B235" s="1024" t="s">
        <v>146</v>
      </c>
      <c r="C235" s="337"/>
      <c r="D235" s="337" t="s">
        <v>486</v>
      </c>
      <c r="E235" s="337"/>
      <c r="F235" s="1003">
        <v>0</v>
      </c>
      <c r="G235" s="1003"/>
      <c r="H235" s="1025"/>
      <c r="I235" s="1026"/>
      <c r="J235" s="1027">
        <v>12</v>
      </c>
      <c r="K235" s="337"/>
      <c r="L235" s="330">
        <v>0</v>
      </c>
      <c r="M235" s="330"/>
      <c r="N235" s="330"/>
      <c r="O235" s="330"/>
      <c r="P235" s="333">
        <v>0</v>
      </c>
    </row>
    <row r="236" spans="1:16">
      <c r="A236" s="801">
        <v>227</v>
      </c>
      <c r="B236" s="1024"/>
      <c r="C236" s="337"/>
      <c r="D236" s="337"/>
      <c r="E236" s="337"/>
      <c r="F236" s="1003"/>
      <c r="G236" s="1003"/>
      <c r="H236" s="1026"/>
      <c r="I236" s="1026"/>
      <c r="J236" s="337"/>
      <c r="K236" s="337"/>
      <c r="L236" s="330"/>
      <c r="M236" s="330"/>
      <c r="N236" s="330"/>
      <c r="O236" s="330"/>
      <c r="P236" s="333"/>
    </row>
    <row r="237" spans="1:16">
      <c r="A237" s="801">
        <v>228</v>
      </c>
      <c r="B237" s="1024"/>
      <c r="C237" s="337"/>
      <c r="D237" s="337"/>
      <c r="E237" s="337"/>
      <c r="F237" s="1003"/>
      <c r="G237" s="1003"/>
      <c r="H237" s="1026"/>
      <c r="I237" s="1026"/>
      <c r="J237" s="337"/>
      <c r="K237" s="337"/>
      <c r="L237" s="330"/>
      <c r="M237" s="330"/>
      <c r="N237" s="330"/>
      <c r="O237" s="330"/>
      <c r="P237" s="331"/>
    </row>
    <row r="238" spans="1:16">
      <c r="A238" s="801">
        <v>229</v>
      </c>
      <c r="B238" s="1029" t="s">
        <v>147</v>
      </c>
      <c r="C238" s="1030"/>
      <c r="D238" s="337"/>
      <c r="E238" s="337"/>
      <c r="F238" s="330"/>
      <c r="G238" s="330"/>
      <c r="H238" s="1026"/>
      <c r="I238" s="1026"/>
      <c r="J238" s="337"/>
      <c r="K238" s="337"/>
      <c r="L238" s="129" t="s">
        <v>971</v>
      </c>
      <c r="M238" s="129"/>
      <c r="N238" s="330"/>
      <c r="O238" s="330"/>
      <c r="P238" s="331"/>
    </row>
    <row r="239" spans="1:16">
      <c r="A239" s="801">
        <v>230</v>
      </c>
      <c r="B239" s="1024" t="s">
        <v>105</v>
      </c>
      <c r="C239" s="337"/>
      <c r="D239" s="337" t="s">
        <v>487</v>
      </c>
      <c r="E239" s="337"/>
      <c r="F239" s="1031">
        <v>0</v>
      </c>
      <c r="G239" s="1003"/>
      <c r="H239" s="1025"/>
      <c r="I239" s="1026"/>
      <c r="J239" s="337"/>
      <c r="K239" s="337"/>
      <c r="L239" s="1031">
        <v>0</v>
      </c>
      <c r="M239" s="330"/>
      <c r="N239" s="1031">
        <v>0</v>
      </c>
      <c r="O239" s="330"/>
      <c r="P239" s="1031">
        <v>0</v>
      </c>
    </row>
    <row r="240" spans="1:16">
      <c r="A240" s="801">
        <v>231</v>
      </c>
      <c r="B240" s="1024" t="s">
        <v>104</v>
      </c>
      <c r="C240" s="337"/>
      <c r="D240" s="337" t="s">
        <v>487</v>
      </c>
      <c r="E240" s="337"/>
      <c r="F240" s="1003">
        <v>0</v>
      </c>
      <c r="G240" s="1003"/>
      <c r="H240" s="1025"/>
      <c r="I240" s="1026"/>
      <c r="J240" s="337"/>
      <c r="K240" s="337"/>
      <c r="L240" s="1003">
        <v>0</v>
      </c>
      <c r="M240" s="330"/>
      <c r="N240" s="1003">
        <v>0</v>
      </c>
      <c r="O240" s="330"/>
      <c r="P240" s="1003">
        <v>0</v>
      </c>
    </row>
    <row r="241" spans="1:16">
      <c r="A241" s="801">
        <v>232</v>
      </c>
      <c r="B241" s="1024" t="s">
        <v>103</v>
      </c>
      <c r="C241" s="337"/>
      <c r="D241" s="337" t="s">
        <v>487</v>
      </c>
      <c r="E241" s="337"/>
      <c r="F241" s="1003">
        <v>0</v>
      </c>
      <c r="G241" s="1003"/>
      <c r="H241" s="1025"/>
      <c r="I241" s="1026"/>
      <c r="J241" s="337"/>
      <c r="K241" s="337"/>
      <c r="L241" s="1003">
        <v>0</v>
      </c>
      <c r="M241" s="330"/>
      <c r="N241" s="1003">
        <v>0</v>
      </c>
      <c r="O241" s="330"/>
      <c r="P241" s="1003">
        <v>0</v>
      </c>
    </row>
    <row r="242" spans="1:16">
      <c r="A242" s="801">
        <v>233</v>
      </c>
      <c r="B242" s="1024" t="s">
        <v>95</v>
      </c>
      <c r="C242" s="337"/>
      <c r="D242" s="337" t="s">
        <v>487</v>
      </c>
      <c r="E242" s="337"/>
      <c r="F242" s="1003">
        <v>0</v>
      </c>
      <c r="G242" s="1003"/>
      <c r="H242" s="1025"/>
      <c r="I242" s="1026"/>
      <c r="J242" s="337"/>
      <c r="K242" s="337"/>
      <c r="L242" s="1003">
        <v>0</v>
      </c>
      <c r="M242" s="330"/>
      <c r="N242" s="1003">
        <v>0</v>
      </c>
      <c r="O242" s="330"/>
      <c r="P242" s="1003">
        <v>0</v>
      </c>
    </row>
    <row r="243" spans="1:16">
      <c r="A243" s="801">
        <v>234</v>
      </c>
      <c r="B243" s="1024" t="s">
        <v>92</v>
      </c>
      <c r="C243" s="337"/>
      <c r="D243" s="337" t="s">
        <v>487</v>
      </c>
      <c r="E243" s="337"/>
      <c r="F243" s="1003">
        <v>0</v>
      </c>
      <c r="G243" s="1003"/>
      <c r="H243" s="1025"/>
      <c r="I243" s="1026"/>
      <c r="J243" s="337"/>
      <c r="K243" s="337"/>
      <c r="L243" s="1003">
        <v>0</v>
      </c>
      <c r="M243" s="330"/>
      <c r="N243" s="1003">
        <v>0</v>
      </c>
      <c r="O243" s="330"/>
      <c r="P243" s="1003">
        <v>0</v>
      </c>
    </row>
    <row r="244" spans="1:16">
      <c r="A244" s="801">
        <v>235</v>
      </c>
      <c r="B244" s="1024" t="s">
        <v>145</v>
      </c>
      <c r="C244" s="337"/>
      <c r="D244" s="337" t="s">
        <v>487</v>
      </c>
      <c r="E244" s="337"/>
      <c r="F244" s="1003">
        <v>0</v>
      </c>
      <c r="G244" s="1003"/>
      <c r="H244" s="1025"/>
      <c r="I244" s="1026"/>
      <c r="J244" s="337"/>
      <c r="K244" s="337"/>
      <c r="L244" s="1003">
        <v>0</v>
      </c>
      <c r="M244" s="330"/>
      <c r="N244" s="1003">
        <v>0</v>
      </c>
      <c r="O244" s="330"/>
      <c r="P244" s="1003">
        <v>0</v>
      </c>
    </row>
    <row r="245" spans="1:16">
      <c r="A245" s="801">
        <v>236</v>
      </c>
      <c r="B245" s="1024" t="s">
        <v>102</v>
      </c>
      <c r="C245" s="337"/>
      <c r="D245" s="337" t="s">
        <v>487</v>
      </c>
      <c r="E245" s="337"/>
      <c r="F245" s="1003">
        <v>0</v>
      </c>
      <c r="G245" s="1003"/>
      <c r="H245" s="1025"/>
      <c r="I245" s="1026"/>
      <c r="J245" s="337"/>
      <c r="K245" s="337"/>
      <c r="L245" s="1003">
        <v>0</v>
      </c>
      <c r="M245" s="330"/>
      <c r="N245" s="1003">
        <v>0</v>
      </c>
      <c r="O245" s="330"/>
      <c r="P245" s="1003">
        <v>0</v>
      </c>
    </row>
    <row r="246" spans="1:16">
      <c r="A246" s="801">
        <v>237</v>
      </c>
      <c r="B246" s="1024" t="s">
        <v>101</v>
      </c>
      <c r="C246" s="337"/>
      <c r="D246" s="337" t="s">
        <v>487</v>
      </c>
      <c r="E246" s="337"/>
      <c r="F246" s="1003">
        <v>0</v>
      </c>
      <c r="G246" s="1003"/>
      <c r="H246" s="1025"/>
      <c r="I246" s="1026"/>
      <c r="J246" s="337"/>
      <c r="K246" s="337"/>
      <c r="L246" s="1003">
        <v>0</v>
      </c>
      <c r="M246" s="330"/>
      <c r="N246" s="1003">
        <v>0</v>
      </c>
      <c r="O246" s="330"/>
      <c r="P246" s="1003">
        <v>0</v>
      </c>
    </row>
    <row r="247" spans="1:16">
      <c r="A247" s="801">
        <v>238</v>
      </c>
      <c r="B247" s="1024" t="s">
        <v>100</v>
      </c>
      <c r="C247" s="337"/>
      <c r="D247" s="337" t="s">
        <v>487</v>
      </c>
      <c r="E247" s="337"/>
      <c r="F247" s="1003">
        <v>0</v>
      </c>
      <c r="G247" s="1003"/>
      <c r="H247" s="1025"/>
      <c r="I247" s="1026"/>
      <c r="J247" s="337"/>
      <c r="K247" s="337"/>
      <c r="L247" s="1003">
        <v>0</v>
      </c>
      <c r="M247" s="330"/>
      <c r="N247" s="1003">
        <v>0</v>
      </c>
      <c r="O247" s="330"/>
      <c r="P247" s="1003">
        <v>0</v>
      </c>
    </row>
    <row r="248" spans="1:16">
      <c r="A248" s="801">
        <v>239</v>
      </c>
      <c r="B248" s="1024" t="s">
        <v>106</v>
      </c>
      <c r="C248" s="337"/>
      <c r="D248" s="337" t="s">
        <v>487</v>
      </c>
      <c r="E248" s="337"/>
      <c r="F248" s="1003">
        <v>0</v>
      </c>
      <c r="G248" s="1003"/>
      <c r="H248" s="1025"/>
      <c r="I248" s="1026"/>
      <c r="J248" s="337"/>
      <c r="K248" s="337"/>
      <c r="L248" s="1003">
        <v>0</v>
      </c>
      <c r="M248" s="330"/>
      <c r="N248" s="1003">
        <v>0</v>
      </c>
      <c r="O248" s="330"/>
      <c r="P248" s="1003">
        <v>0</v>
      </c>
    </row>
    <row r="249" spans="1:16">
      <c r="A249" s="801">
        <v>240</v>
      </c>
      <c r="B249" s="1024" t="s">
        <v>99</v>
      </c>
      <c r="C249" s="337"/>
      <c r="D249" s="337" t="s">
        <v>487</v>
      </c>
      <c r="E249" s="337"/>
      <c r="F249" s="1003">
        <v>0</v>
      </c>
      <c r="G249" s="1003"/>
      <c r="H249" s="1025"/>
      <c r="I249" s="1026"/>
      <c r="J249" s="337"/>
      <c r="K249" s="337"/>
      <c r="L249" s="1003">
        <v>0</v>
      </c>
      <c r="M249" s="330"/>
      <c r="N249" s="1003">
        <v>0</v>
      </c>
      <c r="O249" s="330"/>
      <c r="P249" s="1003">
        <v>0</v>
      </c>
    </row>
    <row r="250" spans="1:16">
      <c r="A250" s="801">
        <v>241</v>
      </c>
      <c r="B250" s="1024" t="s">
        <v>98</v>
      </c>
      <c r="C250" s="337"/>
      <c r="D250" s="337" t="s">
        <v>487</v>
      </c>
      <c r="E250" s="337"/>
      <c r="F250" s="1003">
        <v>0</v>
      </c>
      <c r="G250" s="1003"/>
      <c r="H250" s="1025"/>
      <c r="I250" s="1026"/>
      <c r="J250" s="337"/>
      <c r="K250" s="337"/>
      <c r="L250" s="1003">
        <v>0</v>
      </c>
      <c r="M250" s="330"/>
      <c r="N250" s="1003">
        <v>0</v>
      </c>
      <c r="O250" s="330"/>
      <c r="P250" s="1003">
        <v>0</v>
      </c>
    </row>
    <row r="251" spans="1:16">
      <c r="A251" s="801">
        <v>242</v>
      </c>
      <c r="B251" s="1024"/>
      <c r="C251" s="337"/>
      <c r="D251" s="337"/>
      <c r="E251" s="337"/>
      <c r="F251" s="1003"/>
      <c r="G251" s="1003"/>
      <c r="H251" s="1026"/>
      <c r="I251" s="1026"/>
      <c r="J251" s="337"/>
      <c r="K251" s="337"/>
      <c r="L251" s="330">
        <v>0</v>
      </c>
      <c r="M251" s="330"/>
      <c r="N251" s="330"/>
      <c r="O251" s="330"/>
      <c r="P251" s="331"/>
    </row>
    <row r="252" spans="1:16">
      <c r="A252" s="801">
        <v>243</v>
      </c>
      <c r="B252" s="1032"/>
      <c r="P252" s="1033"/>
    </row>
    <row r="253" spans="1:16">
      <c r="A253" s="801">
        <v>244</v>
      </c>
      <c r="B253" s="1024" t="s">
        <v>907</v>
      </c>
      <c r="C253" s="337"/>
      <c r="F253" s="326" t="s">
        <v>980</v>
      </c>
      <c r="N253" s="335">
        <v>0</v>
      </c>
      <c r="P253" s="1033"/>
    </row>
    <row r="254" spans="1:16">
      <c r="A254" s="801">
        <v>245</v>
      </c>
      <c r="B254" s="1024" t="s">
        <v>148</v>
      </c>
      <c r="C254" s="337"/>
      <c r="F254" s="326" t="s">
        <v>950</v>
      </c>
      <c r="N254" s="335">
        <v>0</v>
      </c>
      <c r="P254" s="1033"/>
    </row>
    <row r="255" spans="1:16">
      <c r="A255" s="801">
        <v>246</v>
      </c>
      <c r="B255" s="1034" t="s">
        <v>149</v>
      </c>
      <c r="C255" s="1035"/>
      <c r="D255" s="548"/>
      <c r="E255" s="548"/>
      <c r="F255" s="548" t="s">
        <v>981</v>
      </c>
      <c r="G255" s="548"/>
      <c r="H255" s="548"/>
      <c r="I255" s="548"/>
      <c r="J255" s="548"/>
      <c r="K255" s="548"/>
      <c r="L255" s="548"/>
      <c r="M255" s="548"/>
      <c r="N255" s="336">
        <v>0</v>
      </c>
      <c r="O255" s="548"/>
      <c r="P255" s="1036"/>
    </row>
  </sheetData>
  <mergeCells count="1">
    <mergeCell ref="B4:N4"/>
  </mergeCells>
  <printOptions horizontalCentered="1"/>
  <pageMargins left="0.25" right="0.25" top="0.75" bottom="0.75" header="0.3" footer="0.3"/>
  <pageSetup scale="43" fitToHeight="3" orientation="landscape" r:id="rId1"/>
  <rowBreaks count="2" manualBreakCount="2">
    <brk id="73" max="16383" man="1"/>
    <brk id="166" max="16383" man="1"/>
  </rowBreaks>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pageSetUpPr fitToPage="1"/>
  </sheetPr>
  <dimension ref="A1:D78"/>
  <sheetViews>
    <sheetView view="pageBreakPreview" zoomScale="130" zoomScaleNormal="100" zoomScaleSheetLayoutView="130" workbookViewId="0"/>
  </sheetViews>
  <sheetFormatPr defaultColWidth="8.84375" defaultRowHeight="13"/>
  <cols>
    <col min="1" max="1" width="15.53515625" style="300" bestFit="1" customWidth="1"/>
    <col min="2" max="2" width="33.84375" style="15" customWidth="1"/>
    <col min="3" max="3" width="19.69140625" style="297" bestFit="1" customWidth="1"/>
    <col min="4" max="4" width="16.3046875" style="15" customWidth="1"/>
    <col min="5" max="16384" width="8.84375" style="15"/>
  </cols>
  <sheetData>
    <row r="1" spans="1:4" ht="15" customHeight="1">
      <c r="B1" s="782" t="s">
        <v>410</v>
      </c>
      <c r="C1" s="789" t="s">
        <v>890</v>
      </c>
      <c r="D1" s="19"/>
    </row>
    <row r="2" spans="1:4" ht="15" customHeight="1">
      <c r="B2" s="783" t="s">
        <v>411</v>
      </c>
      <c r="C2" s="300"/>
      <c r="D2" s="300"/>
    </row>
    <row r="3" spans="1:4" ht="15" customHeight="1">
      <c r="B3" s="784" t="str">
        <f>+'Attachment H'!D5</f>
        <v>GridLiance High Plains LLC</v>
      </c>
      <c r="C3" s="663"/>
      <c r="D3" s="663"/>
    </row>
    <row r="5" spans="1:4" ht="14.5">
      <c r="A5" s="457" t="s">
        <v>511</v>
      </c>
      <c r="B5" s="458" t="s">
        <v>512</v>
      </c>
      <c r="C5" s="458" t="s">
        <v>513</v>
      </c>
      <c r="D5" s="459"/>
    </row>
    <row r="6" spans="1:4" ht="14.5">
      <c r="A6" s="459"/>
      <c r="B6" s="459"/>
      <c r="C6" s="459"/>
      <c r="D6" s="459"/>
    </row>
    <row r="7" spans="1:4" ht="14.5">
      <c r="A7" s="457" t="s">
        <v>514</v>
      </c>
      <c r="B7" s="460"/>
      <c r="C7" s="461"/>
      <c r="D7" s="460"/>
    </row>
    <row r="8" spans="1:4" ht="14.5">
      <c r="A8" s="750">
        <v>350</v>
      </c>
      <c r="B8" s="460" t="s">
        <v>412</v>
      </c>
      <c r="C8" s="462" t="s">
        <v>523</v>
      </c>
      <c r="D8" s="460"/>
    </row>
    <row r="9" spans="1:4" ht="14.5">
      <c r="A9" s="750">
        <v>352</v>
      </c>
      <c r="B9" s="460" t="s">
        <v>515</v>
      </c>
      <c r="C9" s="462">
        <v>2.18E-2</v>
      </c>
      <c r="D9" s="460"/>
    </row>
    <row r="10" spans="1:4" ht="14.5">
      <c r="A10" s="750">
        <v>353</v>
      </c>
      <c r="B10" s="460" t="s">
        <v>516</v>
      </c>
      <c r="C10" s="462">
        <v>2.1999999999999999E-2</v>
      </c>
      <c r="D10" s="460"/>
    </row>
    <row r="11" spans="1:4" ht="14.5">
      <c r="A11" s="750">
        <v>354</v>
      </c>
      <c r="B11" s="460" t="s">
        <v>517</v>
      </c>
      <c r="C11" s="462">
        <v>1.8846999999999999E-2</v>
      </c>
      <c r="D11" s="460"/>
    </row>
    <row r="12" spans="1:4" ht="14.5">
      <c r="A12" s="750">
        <v>355</v>
      </c>
      <c r="B12" s="460" t="s">
        <v>518</v>
      </c>
      <c r="C12" s="462">
        <v>2.0799999999999999E-2</v>
      </c>
      <c r="D12" s="460"/>
    </row>
    <row r="13" spans="1:4" ht="14.5">
      <c r="A13" s="750">
        <v>356</v>
      </c>
      <c r="B13" s="460" t="s">
        <v>519</v>
      </c>
      <c r="C13" s="462">
        <v>2.2700000000000001E-2</v>
      </c>
      <c r="D13" s="460"/>
    </row>
    <row r="14" spans="1:4" ht="14.5">
      <c r="A14" s="750">
        <v>357</v>
      </c>
      <c r="B14" s="460" t="s">
        <v>520</v>
      </c>
      <c r="C14" s="462">
        <v>1.3665E-2</v>
      </c>
      <c r="D14" s="460"/>
    </row>
    <row r="15" spans="1:4" ht="14.5">
      <c r="A15" s="750">
        <v>358</v>
      </c>
      <c r="B15" s="460" t="s">
        <v>521</v>
      </c>
      <c r="C15" s="462">
        <v>1.8415999999999998E-2</v>
      </c>
      <c r="D15" s="460"/>
    </row>
    <row r="16" spans="1:4" ht="14.5">
      <c r="A16" s="750">
        <v>359</v>
      </c>
      <c r="B16" s="460" t="s">
        <v>522</v>
      </c>
      <c r="C16" s="462">
        <v>0</v>
      </c>
      <c r="D16" s="460"/>
    </row>
    <row r="17" spans="1:4" ht="14.5">
      <c r="A17" s="750"/>
      <c r="B17" s="460"/>
      <c r="C17" s="462"/>
      <c r="D17" s="460"/>
    </row>
    <row r="18" spans="1:4" ht="14.5">
      <c r="A18" s="751" t="s">
        <v>849</v>
      </c>
      <c r="B18" s="460"/>
      <c r="C18" s="463"/>
      <c r="D18" s="460"/>
    </row>
    <row r="19" spans="1:4" ht="14.5">
      <c r="A19" s="750">
        <v>302</v>
      </c>
      <c r="B19" s="460" t="s">
        <v>699</v>
      </c>
      <c r="C19" s="462" t="s">
        <v>523</v>
      </c>
      <c r="D19" s="460"/>
    </row>
    <row r="20" spans="1:4" ht="14.5">
      <c r="A20" s="750">
        <v>303</v>
      </c>
      <c r="B20" s="460" t="s">
        <v>524</v>
      </c>
      <c r="C20" s="462">
        <v>0.2</v>
      </c>
      <c r="D20" s="460"/>
    </row>
    <row r="21" spans="1:4" ht="14.5">
      <c r="A21" s="750">
        <v>390</v>
      </c>
      <c r="B21" s="464" t="s">
        <v>515</v>
      </c>
      <c r="C21" s="462">
        <v>2.1194000000000001E-2</v>
      </c>
      <c r="D21" s="460"/>
    </row>
    <row r="22" spans="1:4" ht="14.5">
      <c r="A22" s="750">
        <v>391</v>
      </c>
      <c r="B22" s="464" t="s">
        <v>525</v>
      </c>
      <c r="C22" s="462">
        <v>5.0671000000000001E-2</v>
      </c>
      <c r="D22" s="460"/>
    </row>
    <row r="23" spans="1:4" ht="14.5">
      <c r="A23" s="750">
        <v>391</v>
      </c>
      <c r="B23" s="464" t="s">
        <v>526</v>
      </c>
      <c r="C23" s="462">
        <v>0.25</v>
      </c>
      <c r="D23" s="460"/>
    </row>
    <row r="24" spans="1:4" ht="14.5">
      <c r="A24" s="750">
        <v>392</v>
      </c>
      <c r="B24" s="464" t="s">
        <v>527</v>
      </c>
      <c r="C24" s="462">
        <v>0.109667</v>
      </c>
      <c r="D24" s="460"/>
    </row>
    <row r="25" spans="1:4" ht="14.5">
      <c r="A25" s="750">
        <v>392</v>
      </c>
      <c r="B25" s="464" t="s">
        <v>528</v>
      </c>
      <c r="C25" s="462">
        <v>8.4139000000000005E-2</v>
      </c>
      <c r="D25" s="460"/>
    </row>
    <row r="26" spans="1:4" ht="14.5">
      <c r="A26" s="750">
        <v>392</v>
      </c>
      <c r="B26" s="464" t="s">
        <v>529</v>
      </c>
      <c r="C26" s="462">
        <v>6.9486000000000006E-2</v>
      </c>
      <c r="D26" s="460"/>
    </row>
    <row r="27" spans="1:4" ht="14.5">
      <c r="A27" s="750">
        <v>392</v>
      </c>
      <c r="B27" s="464" t="s">
        <v>530</v>
      </c>
      <c r="C27" s="462">
        <v>7.2363999999999998E-2</v>
      </c>
      <c r="D27" s="460"/>
    </row>
    <row r="28" spans="1:4" ht="14.5">
      <c r="A28" s="750">
        <v>393</v>
      </c>
      <c r="B28" s="464" t="s">
        <v>531</v>
      </c>
      <c r="C28" s="462">
        <v>5.1200000000000002E-2</v>
      </c>
      <c r="D28" s="460"/>
    </row>
    <row r="29" spans="1:4" ht="14.5">
      <c r="A29" s="750">
        <v>394</v>
      </c>
      <c r="B29" s="464" t="s">
        <v>532</v>
      </c>
      <c r="C29" s="462">
        <v>4.82E-2</v>
      </c>
      <c r="D29" s="460"/>
    </row>
    <row r="30" spans="1:4" ht="14.5">
      <c r="A30" s="750">
        <v>395</v>
      </c>
      <c r="B30" s="464" t="s">
        <v>533</v>
      </c>
      <c r="C30" s="462">
        <v>0.1</v>
      </c>
      <c r="D30" s="460"/>
    </row>
    <row r="31" spans="1:4" ht="14.5">
      <c r="A31" s="750">
        <v>396</v>
      </c>
      <c r="B31" s="464" t="s">
        <v>413</v>
      </c>
      <c r="C31" s="462">
        <v>8.4139000000000005E-2</v>
      </c>
      <c r="D31" s="460"/>
    </row>
    <row r="32" spans="1:4" ht="14.5">
      <c r="A32" s="750">
        <v>397</v>
      </c>
      <c r="B32" s="460" t="s">
        <v>414</v>
      </c>
      <c r="C32" s="462">
        <v>0.11111</v>
      </c>
      <c r="D32" s="460"/>
    </row>
    <row r="33" spans="1:4" ht="14.5">
      <c r="A33" s="750">
        <v>398</v>
      </c>
      <c r="B33" s="464" t="s">
        <v>534</v>
      </c>
      <c r="C33" s="462">
        <v>6.6671999999999995E-2</v>
      </c>
      <c r="D33" s="460"/>
    </row>
    <row r="34" spans="1:4" ht="14.5">
      <c r="A34" s="460"/>
      <c r="B34" s="460"/>
      <c r="C34" s="460"/>
      <c r="D34" s="460"/>
    </row>
    <row r="35" spans="1:4" ht="14.5">
      <c r="A35" s="618" t="s">
        <v>700</v>
      </c>
      <c r="B35" s="460"/>
      <c r="C35" s="460"/>
      <c r="D35" s="460"/>
    </row>
    <row r="36" spans="1:4" ht="14.5">
      <c r="A36" s="460" t="s">
        <v>850</v>
      </c>
      <c r="B36" s="460"/>
      <c r="C36" s="460"/>
      <c r="D36" s="460"/>
    </row>
    <row r="37" spans="1:4" ht="14.5">
      <c r="A37" s="618" t="s">
        <v>851</v>
      </c>
      <c r="B37" s="460"/>
      <c r="C37" s="464"/>
      <c r="D37" s="464"/>
    </row>
    <row r="38" spans="1:4" ht="14.5">
      <c r="A38" s="618" t="s">
        <v>945</v>
      </c>
      <c r="B38" s="791"/>
      <c r="C38" s="792"/>
      <c r="D38" s="465"/>
    </row>
    <row r="39" spans="1:4" ht="14.5">
      <c r="A39" s="1237" t="s">
        <v>946</v>
      </c>
      <c r="B39" s="1238"/>
      <c r="C39" s="1238"/>
    </row>
    <row r="40" spans="1:4" ht="14.5">
      <c r="A40" s="790" t="s">
        <v>947</v>
      </c>
      <c r="B40" s="793"/>
      <c r="C40" s="794"/>
    </row>
    <row r="41" spans="1:4">
      <c r="A41" s="298"/>
      <c r="B41" s="290"/>
      <c r="C41" s="301"/>
    </row>
    <row r="42" spans="1:4">
      <c r="A42" s="418"/>
      <c r="B42" s="290"/>
      <c r="C42" s="301"/>
    </row>
    <row r="43" spans="1:4">
      <c r="A43" s="298"/>
      <c r="B43" s="290"/>
      <c r="C43" s="301"/>
    </row>
    <row r="44" spans="1:4">
      <c r="A44" s="298"/>
      <c r="B44" s="290"/>
      <c r="C44" s="301"/>
    </row>
    <row r="45" spans="1:4">
      <c r="A45" s="298"/>
      <c r="B45" s="290"/>
      <c r="C45" s="301"/>
    </row>
    <row r="46" spans="1:4">
      <c r="A46" s="298"/>
      <c r="B46" s="290"/>
      <c r="C46" s="301"/>
    </row>
    <row r="47" spans="1:4">
      <c r="A47" s="298"/>
      <c r="B47" s="290"/>
      <c r="C47" s="301"/>
    </row>
    <row r="48" spans="1:4">
      <c r="A48" s="298"/>
      <c r="B48" s="290"/>
      <c r="C48" s="301"/>
    </row>
    <row r="49" spans="1:3">
      <c r="A49" s="298"/>
      <c r="B49" s="290"/>
      <c r="C49" s="301"/>
    </row>
    <row r="50" spans="1:3">
      <c r="A50" s="298"/>
      <c r="B50" s="290"/>
      <c r="C50" s="301"/>
    </row>
    <row r="51" spans="1:3">
      <c r="A51" s="298"/>
      <c r="B51" s="290"/>
      <c r="C51" s="301"/>
    </row>
    <row r="52" spans="1:3">
      <c r="A52" s="298"/>
      <c r="B52" s="290"/>
      <c r="C52" s="301"/>
    </row>
    <row r="53" spans="1:3">
      <c r="A53" s="298"/>
      <c r="B53" s="290"/>
      <c r="C53" s="301"/>
    </row>
    <row r="54" spans="1:3">
      <c r="A54" s="298"/>
      <c r="B54" s="290"/>
      <c r="C54" s="301"/>
    </row>
    <row r="55" spans="1:3">
      <c r="A55" s="298"/>
      <c r="B55" s="290"/>
    </row>
    <row r="56" spans="1:3">
      <c r="A56" s="299"/>
      <c r="B56" s="290"/>
    </row>
    <row r="57" spans="1:3">
      <c r="A57" s="299"/>
      <c r="B57" s="290"/>
    </row>
    <row r="58" spans="1:3">
      <c r="A58" s="299"/>
    </row>
    <row r="59" spans="1:3">
      <c r="A59" s="299"/>
    </row>
    <row r="60" spans="1:3">
      <c r="A60" s="299"/>
    </row>
    <row r="61" spans="1:3">
      <c r="A61" s="299"/>
    </row>
    <row r="62" spans="1:3">
      <c r="A62" s="299"/>
    </row>
    <row r="63" spans="1:3">
      <c r="A63" s="299"/>
    </row>
    <row r="64" spans="1:3">
      <c r="A64" s="299"/>
    </row>
    <row r="65" spans="1:1">
      <c r="A65" s="299"/>
    </row>
    <row r="66" spans="1:1">
      <c r="A66" s="299"/>
    </row>
    <row r="67" spans="1:1">
      <c r="A67" s="299"/>
    </row>
    <row r="68" spans="1:1" ht="24" customHeight="1">
      <c r="A68" s="299"/>
    </row>
    <row r="69" spans="1:1">
      <c r="A69" s="299"/>
    </row>
    <row r="70" spans="1:1">
      <c r="A70" s="299"/>
    </row>
    <row r="71" spans="1:1">
      <c r="A71" s="299"/>
    </row>
    <row r="72" spans="1:1">
      <c r="A72" s="299"/>
    </row>
    <row r="73" spans="1:1">
      <c r="A73" s="299"/>
    </row>
    <row r="74" spans="1:1">
      <c r="A74" s="299"/>
    </row>
    <row r="75" spans="1:1">
      <c r="A75" s="299"/>
    </row>
    <row r="76" spans="1:1">
      <c r="A76" s="299"/>
    </row>
    <row r="77" spans="1:1">
      <c r="A77" s="299"/>
    </row>
    <row r="78" spans="1:1">
      <c r="A78" s="299"/>
    </row>
  </sheetData>
  <mergeCells count="1">
    <mergeCell ref="A39:C39"/>
  </mergeCells>
  <phoneticPr fontId="0" type="noConversion"/>
  <printOptions horizontalCentered="1"/>
  <pageMargins left="0.25" right="0.25" top="0.75" bottom="0.75" header="0.3" footer="0.3"/>
  <pageSetup scale="91" orientation="landscape" r:id="rId1"/>
  <headerFooter>
    <oddFooter xml:space="preserve">&amp;L&amp;"Times New Roman, Regular"&amp;8 DC: 5905718-1 </oddFooter>
  </headerFooter>
  <customProperties>
    <customPr name="_pios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dimension ref="A1:U282"/>
  <sheetViews>
    <sheetView view="pageBreakPreview" zoomScale="75" zoomScaleNormal="65" zoomScaleSheetLayoutView="75" workbookViewId="0"/>
  </sheetViews>
  <sheetFormatPr defaultColWidth="8.84375" defaultRowHeight="13"/>
  <cols>
    <col min="1" max="1" width="6" style="25" customWidth="1"/>
    <col min="2" max="2" width="1.4609375" style="25" customWidth="1"/>
    <col min="3" max="3" width="36" style="25" customWidth="1"/>
    <col min="4" max="4" width="13.69140625" style="25" customWidth="1"/>
    <col min="5" max="5" width="17.53515625" style="25" customWidth="1"/>
    <col min="6" max="6" width="13.07421875" style="25" customWidth="1"/>
    <col min="7" max="7" width="14.4609375" style="25" customWidth="1"/>
    <col min="8" max="8" width="16.3046875" style="25" customWidth="1"/>
    <col min="9" max="9" width="13.69140625" style="25" customWidth="1"/>
    <col min="10" max="10" width="14.4609375" style="25" customWidth="1"/>
    <col min="11" max="11" width="13.53515625" style="25" customWidth="1"/>
    <col min="12" max="12" width="15.69140625" style="25" customWidth="1"/>
    <col min="13" max="13" width="19.23046875" style="25" customWidth="1"/>
    <col min="14" max="15" width="14.4609375" style="25" customWidth="1"/>
    <col min="16" max="16" width="12.69140625" style="25" customWidth="1"/>
    <col min="17" max="17" width="13.84375" style="25" customWidth="1"/>
    <col min="18" max="18" width="9.3046875" style="25" customWidth="1"/>
    <col min="19" max="19" width="13" style="25" customWidth="1"/>
    <col min="20" max="16384" width="8.84375" style="25"/>
  </cols>
  <sheetData>
    <row r="1" spans="1:21">
      <c r="Q1" s="57"/>
    </row>
    <row r="2" spans="1:21">
      <c r="M2" s="25" t="s">
        <v>790</v>
      </c>
      <c r="Q2" s="57"/>
    </row>
    <row r="4" spans="1:21">
      <c r="Q4" s="57"/>
    </row>
    <row r="5" spans="1:21">
      <c r="D5" s="19"/>
      <c r="E5" s="19"/>
      <c r="F5" s="19"/>
      <c r="G5" s="668" t="s">
        <v>786</v>
      </c>
      <c r="H5" s="19"/>
      <c r="I5" s="19"/>
      <c r="J5" s="19"/>
      <c r="K5" s="24"/>
      <c r="L5" s="58"/>
      <c r="M5" s="59"/>
      <c r="N5" s="59"/>
      <c r="O5" s="59"/>
      <c r="P5" s="59"/>
      <c r="Q5" s="59"/>
      <c r="R5" s="26"/>
      <c r="S5" s="60"/>
      <c r="T5" s="60"/>
      <c r="U5" s="26"/>
    </row>
    <row r="6" spans="1:21">
      <c r="D6" s="19"/>
      <c r="E6" s="22" t="s">
        <v>10</v>
      </c>
      <c r="F6" s="22"/>
      <c r="G6" s="668" t="s">
        <v>787</v>
      </c>
      <c r="H6" s="22"/>
      <c r="I6" s="22"/>
      <c r="J6" s="22"/>
      <c r="K6" s="24"/>
      <c r="P6" s="26"/>
      <c r="Q6" s="24"/>
      <c r="R6" s="26"/>
      <c r="S6" s="61"/>
      <c r="T6" s="60"/>
      <c r="U6" s="26"/>
    </row>
    <row r="7" spans="1:21">
      <c r="C7" s="26"/>
      <c r="D7" s="26"/>
      <c r="E7" s="26"/>
      <c r="F7" s="26"/>
      <c r="G7" s="667" t="str">
        <f>+'Attachment H'!D5</f>
        <v>GridLiance High Plains LLC</v>
      </c>
      <c r="H7" s="26"/>
      <c r="I7" s="26"/>
      <c r="J7" s="26"/>
      <c r="K7" s="26"/>
      <c r="P7" s="26"/>
      <c r="Q7" s="26"/>
      <c r="R7" s="26"/>
      <c r="S7" s="60"/>
      <c r="T7" s="60"/>
      <c r="U7" s="26"/>
    </row>
    <row r="8" spans="1:21">
      <c r="A8" s="668"/>
      <c r="C8" s="26"/>
      <c r="D8" s="26"/>
      <c r="E8" s="26"/>
      <c r="F8" s="26"/>
      <c r="H8" s="26"/>
      <c r="I8" s="26"/>
      <c r="J8" s="26"/>
      <c r="K8" s="26"/>
      <c r="L8" s="26"/>
      <c r="M8" s="26"/>
      <c r="N8" s="26"/>
      <c r="O8" s="26"/>
      <c r="P8" s="26"/>
      <c r="Q8" s="26"/>
      <c r="R8" s="26"/>
      <c r="S8" s="60"/>
      <c r="T8" s="60"/>
      <c r="U8" s="26"/>
    </row>
    <row r="9" spans="1:21">
      <c r="A9" s="668"/>
      <c r="C9" s="26"/>
      <c r="D9" s="26"/>
      <c r="E9" s="26"/>
      <c r="F9" s="26"/>
      <c r="G9" s="62"/>
      <c r="H9" s="26"/>
      <c r="I9" s="26"/>
      <c r="J9" s="26"/>
      <c r="K9" s="26"/>
      <c r="L9" s="26"/>
      <c r="M9" s="26"/>
      <c r="N9" s="26"/>
      <c r="O9" s="26"/>
      <c r="P9" s="26"/>
      <c r="Q9" s="26"/>
      <c r="R9" s="26"/>
      <c r="S9" s="60"/>
      <c r="T9" s="60"/>
      <c r="U9" s="26"/>
    </row>
    <row r="10" spans="1:21">
      <c r="A10" s="668"/>
      <c r="C10" s="26" t="s">
        <v>510</v>
      </c>
      <c r="D10" s="26"/>
      <c r="E10" s="26"/>
      <c r="F10" s="26"/>
      <c r="G10" s="62"/>
      <c r="H10" s="26"/>
      <c r="I10" s="26"/>
      <c r="J10" s="26"/>
      <c r="K10" s="26"/>
      <c r="L10" s="26"/>
      <c r="M10" s="26"/>
      <c r="N10" s="26"/>
      <c r="O10" s="26"/>
      <c r="P10" s="26"/>
      <c r="Q10" s="26"/>
      <c r="R10" s="26"/>
      <c r="S10" s="60"/>
      <c r="T10" s="60"/>
      <c r="U10" s="26"/>
    </row>
    <row r="11" spans="1:21">
      <c r="A11" s="668"/>
      <c r="C11" s="26" t="s">
        <v>957</v>
      </c>
      <c r="D11" s="26"/>
      <c r="E11" s="26"/>
      <c r="F11" s="26"/>
      <c r="G11" s="62"/>
      <c r="L11" s="26"/>
      <c r="M11" s="26"/>
      <c r="N11" s="26"/>
      <c r="O11" s="26"/>
      <c r="P11" s="26"/>
      <c r="Q11" s="26"/>
      <c r="R11" s="26"/>
      <c r="S11" s="26"/>
      <c r="T11" s="26"/>
      <c r="U11" s="26"/>
    </row>
    <row r="12" spans="1:21" s="737" customFormat="1">
      <c r="A12" s="782"/>
      <c r="C12" s="1201" t="s">
        <v>982</v>
      </c>
      <c r="D12" s="1201"/>
      <c r="E12" s="1201"/>
      <c r="F12" s="1201"/>
      <c r="G12" s="1201"/>
      <c r="H12" s="1201"/>
      <c r="I12" s="1201"/>
      <c r="J12" s="1201"/>
      <c r="K12" s="1201"/>
      <c r="L12" s="1201"/>
      <c r="M12" s="1201"/>
      <c r="N12" s="1201"/>
      <c r="O12" s="1201"/>
      <c r="P12" s="1201"/>
      <c r="Q12" s="1201"/>
      <c r="R12" s="26"/>
      <c r="S12" s="26"/>
      <c r="T12" s="26"/>
      <c r="U12" s="26"/>
    </row>
    <row r="13" spans="1:21">
      <c r="A13" s="668"/>
      <c r="C13" s="26" t="s">
        <v>934</v>
      </c>
      <c r="D13" s="26"/>
      <c r="E13" s="26"/>
      <c r="F13" s="26"/>
      <c r="G13" s="26"/>
      <c r="L13" s="63"/>
      <c r="M13" s="63"/>
      <c r="N13" s="63"/>
      <c r="O13" s="63"/>
      <c r="P13" s="26"/>
      <c r="Q13" s="26"/>
      <c r="R13" s="26"/>
      <c r="S13" s="26"/>
      <c r="T13" s="26"/>
      <c r="U13" s="26"/>
    </row>
    <row r="14" spans="1:21">
      <c r="C14" s="64" t="s">
        <v>11</v>
      </c>
      <c r="D14" s="64"/>
      <c r="E14" s="64" t="s">
        <v>12</v>
      </c>
      <c r="F14" s="64"/>
      <c r="I14" s="64" t="s">
        <v>13</v>
      </c>
      <c r="L14" s="65" t="s">
        <v>14</v>
      </c>
      <c r="M14" s="65"/>
      <c r="N14" s="65"/>
      <c r="O14" s="65"/>
      <c r="P14" s="22"/>
      <c r="Q14" s="65"/>
      <c r="R14" s="22"/>
      <c r="S14" s="65"/>
      <c r="T14" s="22"/>
      <c r="U14" s="66"/>
    </row>
    <row r="15" spans="1:21">
      <c r="C15" s="66"/>
      <c r="D15" s="66"/>
      <c r="E15" s="67" t="s">
        <v>508</v>
      </c>
      <c r="F15" s="67"/>
      <c r="I15" s="22"/>
      <c r="P15" s="22"/>
      <c r="R15" s="22"/>
      <c r="S15" s="64"/>
      <c r="T15" s="64"/>
      <c r="U15" s="66"/>
    </row>
    <row r="16" spans="1:21">
      <c r="A16" s="668" t="s">
        <v>16</v>
      </c>
      <c r="C16" s="66"/>
      <c r="D16" s="66"/>
      <c r="E16" s="68" t="s">
        <v>26</v>
      </c>
      <c r="F16" s="68"/>
      <c r="I16" s="69" t="s">
        <v>25</v>
      </c>
      <c r="L16" s="69" t="s">
        <v>22</v>
      </c>
      <c r="M16" s="69"/>
      <c r="N16" s="69"/>
      <c r="O16" s="69"/>
      <c r="P16" s="22"/>
      <c r="R16" s="26"/>
      <c r="S16" s="70"/>
      <c r="T16" s="64"/>
      <c r="U16" s="66"/>
    </row>
    <row r="17" spans="1:21">
      <c r="A17" s="668" t="s">
        <v>18</v>
      </c>
      <c r="C17" s="71"/>
      <c r="D17" s="71"/>
      <c r="E17" s="67" t="s">
        <v>910</v>
      </c>
      <c r="F17" s="22"/>
      <c r="I17" s="22"/>
      <c r="L17" s="22"/>
      <c r="M17" s="22"/>
      <c r="N17" s="22"/>
      <c r="O17" s="22"/>
      <c r="P17" s="22"/>
      <c r="Q17" s="22"/>
      <c r="R17" s="26"/>
      <c r="S17" s="22"/>
      <c r="T17" s="22"/>
      <c r="U17" s="66"/>
    </row>
    <row r="18" spans="1:21">
      <c r="A18" s="72"/>
      <c r="C18" s="66"/>
      <c r="D18" s="66"/>
      <c r="E18" s="22"/>
      <c r="F18" s="22"/>
      <c r="I18" s="22"/>
      <c r="L18" s="22"/>
      <c r="M18" s="22"/>
      <c r="N18" s="22"/>
      <c r="O18" s="22"/>
      <c r="P18" s="22"/>
      <c r="Q18" s="22"/>
      <c r="R18" s="26"/>
      <c r="S18" s="22"/>
      <c r="T18" s="22"/>
      <c r="U18" s="66"/>
    </row>
    <row r="19" spans="1:21">
      <c r="A19" s="23">
        <v>1</v>
      </c>
      <c r="C19" s="66" t="s">
        <v>211</v>
      </c>
      <c r="D19" s="66"/>
      <c r="E19" s="73" t="s">
        <v>3</v>
      </c>
      <c r="F19" s="23"/>
      <c r="I19" s="53">
        <f>+'Attachment H'!I64+'Attachment H'!I93</f>
        <v>0</v>
      </c>
      <c r="P19" s="22"/>
      <c r="Q19" s="22"/>
      <c r="R19" s="26"/>
      <c r="S19" s="22"/>
      <c r="T19" s="22"/>
      <c r="U19" s="66"/>
    </row>
    <row r="20" spans="1:21">
      <c r="A20" s="23">
        <v>2</v>
      </c>
      <c r="C20" s="66" t="s">
        <v>212</v>
      </c>
      <c r="D20" s="66"/>
      <c r="E20" s="73" t="s">
        <v>964</v>
      </c>
      <c r="F20" s="23"/>
      <c r="I20" s="53">
        <f>+'Attachment H'!I80+'Attachment H'!I93+'Attachment H'!I95</f>
        <v>0</v>
      </c>
      <c r="P20" s="22"/>
      <c r="Q20" s="22"/>
      <c r="R20" s="26"/>
      <c r="S20" s="22"/>
      <c r="T20" s="22"/>
      <c r="U20" s="66"/>
    </row>
    <row r="21" spans="1:21">
      <c r="A21" s="23"/>
      <c r="E21" s="73"/>
      <c r="F21" s="23"/>
      <c r="P21" s="22"/>
      <c r="Q21" s="22"/>
      <c r="R21" s="26"/>
      <c r="S21" s="22"/>
      <c r="T21" s="22"/>
      <c r="U21" s="66"/>
    </row>
    <row r="22" spans="1:21">
      <c r="A22" s="23"/>
      <c r="C22" s="66" t="s">
        <v>213</v>
      </c>
      <c r="D22" s="66"/>
      <c r="E22" s="73"/>
      <c r="F22" s="23"/>
      <c r="I22" s="22"/>
      <c r="L22" s="22"/>
      <c r="M22" s="22"/>
      <c r="N22" s="22"/>
      <c r="O22" s="22"/>
      <c r="P22" s="22"/>
      <c r="Q22" s="22"/>
      <c r="R22" s="22"/>
      <c r="S22" s="22"/>
      <c r="T22" s="22"/>
      <c r="U22" s="66"/>
    </row>
    <row r="23" spans="1:21">
      <c r="A23" s="23">
        <v>3</v>
      </c>
      <c r="C23" s="66" t="s">
        <v>214</v>
      </c>
      <c r="D23" s="66"/>
      <c r="E23" s="73" t="s">
        <v>4</v>
      </c>
      <c r="F23" s="23"/>
      <c r="I23" s="74">
        <f>+'Attachment H'!I134</f>
        <v>0</v>
      </c>
      <c r="P23" s="22"/>
      <c r="Q23" s="22"/>
      <c r="R23" s="22"/>
      <c r="S23" s="22"/>
      <c r="T23" s="22"/>
      <c r="U23" s="66"/>
    </row>
    <row r="24" spans="1:21">
      <c r="A24" s="23">
        <v>4</v>
      </c>
      <c r="C24" s="66" t="s">
        <v>215</v>
      </c>
      <c r="D24" s="66"/>
      <c r="E24" s="73" t="s">
        <v>216</v>
      </c>
      <c r="F24" s="23"/>
      <c r="I24" s="729">
        <f>IF(I19=0,0,I23/I19)</f>
        <v>0</v>
      </c>
      <c r="L24" s="75">
        <f>I24</f>
        <v>0</v>
      </c>
      <c r="M24" s="76"/>
      <c r="N24" s="76"/>
      <c r="O24" s="76"/>
      <c r="P24" s="22"/>
      <c r="Q24" s="77"/>
      <c r="R24" s="78"/>
      <c r="S24" s="79"/>
      <c r="T24" s="22"/>
      <c r="U24" s="66"/>
    </row>
    <row r="25" spans="1:21">
      <c r="A25" s="23"/>
      <c r="C25" s="66"/>
      <c r="D25" s="66"/>
      <c r="E25" s="73"/>
      <c r="F25" s="23"/>
      <c r="I25" s="80"/>
      <c r="L25" s="76"/>
      <c r="M25" s="76"/>
      <c r="N25" s="76"/>
      <c r="O25" s="76"/>
      <c r="P25" s="22"/>
      <c r="Q25" s="77"/>
      <c r="R25" s="78"/>
      <c r="S25" s="79"/>
      <c r="T25" s="22"/>
      <c r="U25" s="66"/>
    </row>
    <row r="26" spans="1:21">
      <c r="A26" s="65"/>
      <c r="C26" s="66" t="s">
        <v>714</v>
      </c>
      <c r="D26" s="66"/>
      <c r="E26" s="665"/>
      <c r="F26" s="56"/>
      <c r="I26" s="22"/>
      <c r="L26" s="22"/>
      <c r="M26" s="22"/>
      <c r="N26" s="22"/>
      <c r="O26" s="22"/>
      <c r="P26" s="22"/>
      <c r="Q26" s="77"/>
      <c r="R26" s="78"/>
      <c r="S26" s="79"/>
      <c r="T26" s="22"/>
      <c r="U26" s="66"/>
    </row>
    <row r="27" spans="1:21">
      <c r="A27" s="65" t="s">
        <v>217</v>
      </c>
      <c r="C27" s="66" t="s">
        <v>716</v>
      </c>
      <c r="D27" s="66"/>
      <c r="E27" s="73" t="s">
        <v>5</v>
      </c>
      <c r="F27" s="23"/>
      <c r="I27" s="74">
        <f>+'Attachment H'!I138+'Attachment H'!I139</f>
        <v>0</v>
      </c>
      <c r="P27" s="22"/>
      <c r="Q27" s="77"/>
      <c r="R27" s="78"/>
      <c r="S27" s="79"/>
      <c r="T27" s="22"/>
      <c r="U27" s="66"/>
    </row>
    <row r="28" spans="1:21">
      <c r="A28" s="65" t="s">
        <v>218</v>
      </c>
      <c r="C28" s="66" t="s">
        <v>715</v>
      </c>
      <c r="D28" s="66"/>
      <c r="E28" s="73" t="s">
        <v>219</v>
      </c>
      <c r="F28" s="23"/>
      <c r="I28" s="54">
        <f>IF(I27=0,0,I27/I19)</f>
        <v>0</v>
      </c>
      <c r="J28" s="54"/>
      <c r="K28" s="54"/>
      <c r="L28" s="81">
        <f>I28</f>
        <v>0</v>
      </c>
      <c r="M28" s="76"/>
      <c r="N28" s="76"/>
      <c r="O28" s="76"/>
      <c r="P28" s="22"/>
      <c r="Q28" s="77"/>
      <c r="R28" s="78"/>
      <c r="S28" s="79"/>
      <c r="T28" s="22"/>
      <c r="U28" s="66"/>
    </row>
    <row r="29" spans="1:21">
      <c r="A29" s="23"/>
      <c r="C29" s="66"/>
      <c r="D29" s="66"/>
      <c r="E29" s="73"/>
      <c r="F29" s="23"/>
      <c r="I29" s="54"/>
      <c r="J29" s="54"/>
      <c r="K29" s="54"/>
      <c r="L29" s="81"/>
      <c r="M29" s="76"/>
      <c r="N29" s="76"/>
      <c r="O29" s="76"/>
      <c r="P29" s="22"/>
      <c r="Q29" s="77"/>
      <c r="R29" s="78"/>
      <c r="S29" s="79"/>
      <c r="T29" s="22"/>
      <c r="U29" s="66"/>
    </row>
    <row r="30" spans="1:21">
      <c r="A30" s="65"/>
      <c r="C30" s="66" t="s">
        <v>220</v>
      </c>
      <c r="D30" s="66"/>
      <c r="E30" s="665"/>
      <c r="F30" s="56"/>
      <c r="I30" s="54"/>
      <c r="J30" s="54"/>
      <c r="K30" s="54"/>
      <c r="L30" s="54"/>
      <c r="M30" s="22"/>
      <c r="N30" s="22"/>
      <c r="O30" s="22"/>
      <c r="P30" s="22"/>
      <c r="Q30" s="22"/>
      <c r="R30" s="22"/>
      <c r="S30" s="22"/>
      <c r="T30" s="22"/>
      <c r="U30" s="66"/>
    </row>
    <row r="31" spans="1:21">
      <c r="A31" s="65" t="s">
        <v>221</v>
      </c>
      <c r="C31" s="66" t="s">
        <v>222</v>
      </c>
      <c r="D31" s="66"/>
      <c r="E31" s="73" t="s">
        <v>681</v>
      </c>
      <c r="F31" s="23"/>
      <c r="I31" s="54">
        <f>+'Attachment H'!I152</f>
        <v>0</v>
      </c>
      <c r="J31" s="54"/>
      <c r="K31" s="54"/>
      <c r="L31" s="54"/>
      <c r="P31" s="22"/>
      <c r="Q31" s="70"/>
      <c r="R31" s="22"/>
      <c r="S31" s="23"/>
      <c r="T31" s="64"/>
      <c r="U31" s="66"/>
    </row>
    <row r="32" spans="1:21">
      <c r="A32" s="65" t="s">
        <v>223</v>
      </c>
      <c r="C32" s="66" t="s">
        <v>224</v>
      </c>
      <c r="D32" s="66"/>
      <c r="E32" s="73" t="s">
        <v>225</v>
      </c>
      <c r="F32" s="23"/>
      <c r="I32" s="54">
        <f>IF(I31=0,0,I31/I19)</f>
        <v>0</v>
      </c>
      <c r="J32" s="54"/>
      <c r="K32" s="54"/>
      <c r="L32" s="81">
        <f>I32</f>
        <v>0</v>
      </c>
      <c r="M32" s="76"/>
      <c r="N32" s="76"/>
      <c r="O32" s="76"/>
      <c r="P32" s="22"/>
      <c r="Q32" s="77"/>
      <c r="R32" s="22"/>
      <c r="S32" s="79"/>
      <c r="T32" s="64"/>
      <c r="U32" s="66"/>
    </row>
    <row r="33" spans="1:21">
      <c r="A33" s="65"/>
      <c r="C33" s="66"/>
      <c r="D33" s="66"/>
      <c r="E33" s="73"/>
      <c r="F33" s="23"/>
      <c r="I33" s="22"/>
      <c r="L33" s="22"/>
      <c r="M33" s="22"/>
      <c r="N33" s="22"/>
      <c r="O33" s="22"/>
      <c r="P33" s="22"/>
      <c r="T33" s="22"/>
      <c r="U33" s="66"/>
    </row>
    <row r="34" spans="1:21">
      <c r="A34" s="65" t="s">
        <v>226</v>
      </c>
      <c r="C34" s="66" t="s">
        <v>273</v>
      </c>
      <c r="D34" s="66"/>
      <c r="E34" s="73" t="s">
        <v>6</v>
      </c>
      <c r="F34" s="23"/>
      <c r="I34" s="53">
        <f>-'Attachment H'!I19</f>
        <v>0</v>
      </c>
      <c r="L34" s="22"/>
      <c r="M34" s="22"/>
      <c r="N34" s="22"/>
      <c r="O34" s="22"/>
      <c r="P34" s="22"/>
      <c r="T34" s="22"/>
      <c r="U34" s="66"/>
    </row>
    <row r="35" spans="1:21">
      <c r="A35" s="65" t="s">
        <v>229</v>
      </c>
      <c r="C35" s="66" t="s">
        <v>671</v>
      </c>
      <c r="D35" s="66"/>
      <c r="E35" s="73" t="s">
        <v>267</v>
      </c>
      <c r="F35" s="23"/>
      <c r="I35" s="82">
        <f>IF(I34=0,0,I34/I19)</f>
        <v>0</v>
      </c>
      <c r="L35" s="54">
        <f>+I35</f>
        <v>0</v>
      </c>
      <c r="M35" s="22"/>
      <c r="N35" s="22"/>
      <c r="O35" s="22"/>
      <c r="P35" s="22"/>
      <c r="T35" s="22"/>
      <c r="U35" s="66"/>
    </row>
    <row r="36" spans="1:21">
      <c r="A36" s="65"/>
      <c r="C36" s="66"/>
      <c r="D36" s="66"/>
      <c r="E36" s="73"/>
      <c r="F36" s="23"/>
      <c r="I36" s="22"/>
      <c r="L36" s="22"/>
      <c r="M36" s="22"/>
      <c r="N36" s="22"/>
      <c r="O36" s="22"/>
      <c r="P36" s="22"/>
      <c r="T36" s="22"/>
      <c r="U36" s="66"/>
    </row>
    <row r="37" spans="1:21">
      <c r="A37" s="83" t="s">
        <v>230</v>
      </c>
      <c r="B37" s="84"/>
      <c r="C37" s="71" t="s">
        <v>227</v>
      </c>
      <c r="D37" s="71"/>
      <c r="E37" s="85" t="s">
        <v>268</v>
      </c>
      <c r="F37" s="67"/>
      <c r="I37" s="78"/>
      <c r="L37" s="731">
        <f>L24+L28+L32+L35</f>
        <v>0</v>
      </c>
      <c r="M37" s="87"/>
      <c r="N37" s="87"/>
      <c r="O37" s="87"/>
      <c r="P37" s="22"/>
      <c r="T37" s="22"/>
      <c r="U37" s="66"/>
    </row>
    <row r="38" spans="1:21">
      <c r="A38" s="65"/>
      <c r="C38" s="66"/>
      <c r="D38" s="66"/>
      <c r="E38" s="73"/>
      <c r="F38" s="23"/>
      <c r="I38" s="22"/>
      <c r="L38" s="22"/>
      <c r="M38" s="22"/>
      <c r="N38" s="22"/>
      <c r="O38" s="22"/>
      <c r="P38" s="22"/>
      <c r="Q38" s="22"/>
      <c r="R38" s="22"/>
      <c r="S38" s="88"/>
      <c r="T38" s="22"/>
      <c r="U38" s="66"/>
    </row>
    <row r="39" spans="1:21">
      <c r="A39" s="65"/>
      <c r="B39" s="89"/>
      <c r="C39" s="22" t="s">
        <v>228</v>
      </c>
      <c r="D39" s="22"/>
      <c r="E39" s="73"/>
      <c r="F39" s="23"/>
      <c r="I39" s="22"/>
      <c r="L39" s="22"/>
      <c r="M39" s="22"/>
      <c r="N39" s="22"/>
      <c r="O39" s="22"/>
      <c r="P39" s="90"/>
      <c r="Q39" s="89"/>
      <c r="T39" s="64"/>
      <c r="U39" s="22" t="s">
        <v>10</v>
      </c>
    </row>
    <row r="40" spans="1:21">
      <c r="A40" s="65" t="s">
        <v>232</v>
      </c>
      <c r="B40" s="89"/>
      <c r="C40" s="22" t="s">
        <v>52</v>
      </c>
      <c r="D40" s="22"/>
      <c r="E40" s="73" t="s">
        <v>682</v>
      </c>
      <c r="F40" s="23"/>
      <c r="I40" s="53">
        <f>+'Attachment H'!I167</f>
        <v>0</v>
      </c>
      <c r="L40" s="22"/>
      <c r="M40" s="22"/>
      <c r="N40" s="22"/>
      <c r="O40" s="22"/>
      <c r="P40" s="90"/>
      <c r="Q40" s="89"/>
      <c r="T40" s="64"/>
      <c r="U40" s="22"/>
    </row>
    <row r="41" spans="1:21">
      <c r="A41" s="65" t="s">
        <v>234</v>
      </c>
      <c r="B41" s="89"/>
      <c r="C41" s="22" t="s">
        <v>231</v>
      </c>
      <c r="D41" s="22"/>
      <c r="E41" s="73" t="s">
        <v>236</v>
      </c>
      <c r="F41" s="23"/>
      <c r="I41" s="54">
        <f>IF(I20=0,0,I40/I20)</f>
        <v>0</v>
      </c>
      <c r="L41" s="81">
        <f>I41</f>
        <v>0</v>
      </c>
      <c r="M41" s="76"/>
      <c r="N41" s="76"/>
      <c r="O41" s="76"/>
      <c r="P41" s="90"/>
      <c r="Q41" s="89"/>
      <c r="R41" s="22"/>
      <c r="S41" s="22"/>
      <c r="T41" s="64"/>
      <c r="U41" s="22"/>
    </row>
    <row r="42" spans="1:21">
      <c r="A42" s="65"/>
      <c r="C42" s="22"/>
      <c r="D42" s="22"/>
      <c r="E42" s="73"/>
      <c r="F42" s="23"/>
      <c r="I42" s="22"/>
      <c r="L42" s="22"/>
      <c r="M42" s="22"/>
      <c r="N42" s="22"/>
      <c r="O42" s="22"/>
      <c r="P42" s="22"/>
      <c r="R42" s="26"/>
      <c r="S42" s="22"/>
      <c r="T42" s="26"/>
      <c r="U42" s="66"/>
    </row>
    <row r="43" spans="1:21">
      <c r="A43" s="65"/>
      <c r="C43" s="66" t="s">
        <v>53</v>
      </c>
      <c r="D43" s="66"/>
      <c r="E43" s="91"/>
      <c r="F43" s="92"/>
      <c r="P43" s="22"/>
      <c r="R43" s="22"/>
      <c r="S43" s="22"/>
      <c r="T43" s="22"/>
      <c r="U43" s="66"/>
    </row>
    <row r="44" spans="1:21">
      <c r="A44" s="65" t="s">
        <v>237</v>
      </c>
      <c r="C44" s="66" t="s">
        <v>233</v>
      </c>
      <c r="D44" s="66"/>
      <c r="E44" s="73" t="s">
        <v>683</v>
      </c>
      <c r="F44" s="23"/>
      <c r="I44" s="53">
        <f>+'Attachment H'!I170</f>
        <v>0</v>
      </c>
      <c r="L44" s="22"/>
      <c r="M44" s="22"/>
      <c r="N44" s="22"/>
      <c r="O44" s="22"/>
      <c r="P44" s="22"/>
      <c r="R44" s="22"/>
      <c r="S44" s="22"/>
      <c r="T44" s="22"/>
      <c r="U44" s="66"/>
    </row>
    <row r="45" spans="1:21">
      <c r="A45" s="65" t="s">
        <v>265</v>
      </c>
      <c r="B45" s="89"/>
      <c r="C45" s="22" t="s">
        <v>235</v>
      </c>
      <c r="D45" s="22"/>
      <c r="E45" s="73" t="s">
        <v>717</v>
      </c>
      <c r="F45" s="23"/>
      <c r="I45" s="54">
        <f>IF(I20=0,0,I44/I20)</f>
        <v>0</v>
      </c>
      <c r="L45" s="81">
        <f>I45</f>
        <v>0</v>
      </c>
      <c r="M45" s="76"/>
      <c r="N45" s="76"/>
      <c r="O45" s="76"/>
      <c r="P45" s="22"/>
      <c r="S45" s="93"/>
      <c r="T45" s="64"/>
      <c r="U45" s="22"/>
    </row>
    <row r="46" spans="1:21">
      <c r="A46" s="65"/>
      <c r="C46" s="66"/>
      <c r="D46" s="66"/>
      <c r="E46" s="73"/>
      <c r="F46" s="23"/>
      <c r="I46" s="22"/>
      <c r="L46" s="22"/>
      <c r="M46" s="22"/>
      <c r="N46" s="22"/>
      <c r="O46" s="22"/>
      <c r="P46" s="22"/>
      <c r="Q46" s="92"/>
      <c r="R46" s="22"/>
      <c r="S46" s="22"/>
      <c r="T46" s="22"/>
      <c r="U46" s="66"/>
    </row>
    <row r="47" spans="1:21">
      <c r="A47" s="83" t="s">
        <v>266</v>
      </c>
      <c r="B47" s="84"/>
      <c r="C47" s="71" t="s">
        <v>238</v>
      </c>
      <c r="D47" s="71"/>
      <c r="E47" s="85" t="s">
        <v>269</v>
      </c>
      <c r="F47" s="67"/>
      <c r="I47" s="54">
        <f>+I45+I41</f>
        <v>0</v>
      </c>
      <c r="L47" s="86">
        <f>L41+L45</f>
        <v>0</v>
      </c>
      <c r="M47" s="87"/>
      <c r="N47" s="87"/>
      <c r="O47" s="87"/>
      <c r="P47" s="22"/>
      <c r="Q47" s="92"/>
      <c r="R47" s="22"/>
      <c r="S47" s="22"/>
      <c r="T47" s="22"/>
      <c r="U47" s="66"/>
    </row>
    <row r="48" spans="1:21">
      <c r="P48" s="94"/>
      <c r="Q48" s="94"/>
      <c r="R48" s="22"/>
      <c r="S48" s="22"/>
      <c r="T48" s="22"/>
      <c r="U48" s="66"/>
    </row>
    <row r="49" spans="1:21">
      <c r="P49" s="94"/>
      <c r="Q49" s="94"/>
      <c r="R49" s="22"/>
      <c r="S49" s="22"/>
      <c r="T49" s="22"/>
      <c r="U49" s="66"/>
    </row>
    <row r="50" spans="1:21">
      <c r="A50" s="95"/>
      <c r="C50" s="65"/>
      <c r="D50" s="65"/>
      <c r="E50" s="56"/>
      <c r="F50" s="56"/>
      <c r="G50" s="22"/>
      <c r="J50" s="80"/>
      <c r="P50" s="22"/>
      <c r="Q50" s="77"/>
      <c r="R50" s="96"/>
      <c r="S50" s="22"/>
      <c r="T50" s="23"/>
      <c r="U50" s="22"/>
    </row>
    <row r="51" spans="1:21">
      <c r="A51" s="668"/>
      <c r="G51" s="22"/>
      <c r="P51" s="22"/>
      <c r="Q51" s="22"/>
      <c r="R51" s="22"/>
      <c r="S51" s="22"/>
      <c r="T51" s="64"/>
      <c r="U51" s="22" t="s">
        <v>10</v>
      </c>
    </row>
    <row r="52" spans="1:21">
      <c r="Q52" s="57"/>
    </row>
    <row r="53" spans="1:21">
      <c r="Q53" s="57"/>
    </row>
    <row r="54" spans="1:21">
      <c r="M54" s="25" t="s">
        <v>791</v>
      </c>
    </row>
    <row r="55" spans="1:21">
      <c r="A55" s="668"/>
      <c r="G55" s="22"/>
      <c r="P55" s="22"/>
      <c r="Q55" s="57"/>
      <c r="R55" s="22"/>
      <c r="S55" s="26"/>
      <c r="T55" s="22"/>
      <c r="U55" s="66"/>
    </row>
    <row r="56" spans="1:21">
      <c r="A56" s="668"/>
      <c r="C56" s="66"/>
      <c r="D56" s="66"/>
      <c r="G56" s="56" t="str">
        <f>+G5</f>
        <v>Attachment 11</v>
      </c>
      <c r="H56" s="56"/>
      <c r="O56" s="56"/>
      <c r="P56" s="22"/>
      <c r="Q56" s="57"/>
      <c r="R56" s="22"/>
      <c r="S56" s="26"/>
      <c r="T56" s="22"/>
      <c r="U56" s="66"/>
    </row>
    <row r="57" spans="1:21">
      <c r="A57" s="668"/>
      <c r="C57" s="66"/>
      <c r="D57" s="66"/>
      <c r="G57" s="56" t="str">
        <f>+G6</f>
        <v>Wholesale Distribution Service</v>
      </c>
      <c r="H57" s="56"/>
      <c r="L57" s="22"/>
      <c r="M57" s="22"/>
      <c r="N57" s="22"/>
      <c r="O57" s="56"/>
      <c r="P57" s="22"/>
      <c r="R57" s="22"/>
      <c r="S57" s="26"/>
      <c r="T57" s="22"/>
      <c r="U57" s="66"/>
    </row>
    <row r="58" spans="1:21" ht="14.25" customHeight="1">
      <c r="A58" s="668"/>
      <c r="G58" s="56" t="str">
        <f>+G7</f>
        <v>GridLiance High Plains LLC</v>
      </c>
      <c r="O58" s="56"/>
      <c r="P58" s="22"/>
      <c r="R58" s="22"/>
      <c r="S58" s="26"/>
      <c r="T58" s="22"/>
      <c r="U58" s="66"/>
    </row>
    <row r="59" spans="1:21">
      <c r="A59" s="668"/>
      <c r="H59" s="56"/>
      <c r="P59" s="22"/>
      <c r="Q59" s="22"/>
      <c r="R59" s="22"/>
      <c r="S59" s="26"/>
      <c r="T59" s="22"/>
      <c r="U59" s="66"/>
    </row>
    <row r="60" spans="1:21">
      <c r="A60" s="668"/>
      <c r="E60" s="66"/>
      <c r="F60" s="66"/>
      <c r="G60" s="66"/>
      <c r="H60" s="66"/>
      <c r="I60" s="66"/>
      <c r="J60" s="66"/>
      <c r="K60" s="66"/>
      <c r="L60" s="66"/>
      <c r="M60" s="66"/>
      <c r="N60" s="66"/>
      <c r="O60" s="66"/>
      <c r="P60" s="66"/>
      <c r="Q60" s="66"/>
      <c r="R60" s="22"/>
      <c r="S60" s="26"/>
      <c r="T60" s="22"/>
      <c r="U60" s="66"/>
    </row>
    <row r="61" spans="1:21">
      <c r="A61" s="668"/>
      <c r="E61" s="71"/>
      <c r="F61" s="71"/>
      <c r="H61" s="26"/>
      <c r="I61" s="26"/>
      <c r="J61" s="26"/>
      <c r="K61" s="26"/>
      <c r="L61" s="26"/>
      <c r="M61" s="26"/>
      <c r="N61" s="26"/>
      <c r="O61" s="26"/>
      <c r="P61" s="22"/>
      <c r="Q61" s="22"/>
      <c r="R61" s="22"/>
      <c r="S61" s="26"/>
      <c r="T61" s="22"/>
      <c r="U61" s="66"/>
    </row>
    <row r="62" spans="1:21">
      <c r="A62" s="668"/>
      <c r="E62" s="71"/>
      <c r="F62" s="71"/>
      <c r="H62" s="26"/>
      <c r="I62" s="26"/>
      <c r="J62" s="26"/>
      <c r="K62" s="26"/>
      <c r="L62" s="26"/>
      <c r="M62" s="26"/>
      <c r="N62" s="26"/>
      <c r="O62" s="26"/>
      <c r="P62" s="22"/>
      <c r="Q62" s="22"/>
      <c r="R62" s="22"/>
      <c r="S62" s="26"/>
      <c r="T62" s="22"/>
      <c r="U62" s="66"/>
    </row>
    <row r="63" spans="1:21" ht="13.5" thickBot="1">
      <c r="A63" s="668"/>
      <c r="C63" s="97">
        <v>-1</v>
      </c>
      <c r="D63" s="97">
        <v>-2</v>
      </c>
      <c r="E63" s="97">
        <v>-3</v>
      </c>
      <c r="F63" s="97">
        <v>-4</v>
      </c>
      <c r="G63" s="97">
        <v>-5</v>
      </c>
      <c r="H63" s="97">
        <v>-6</v>
      </c>
      <c r="I63" s="97">
        <v>-7</v>
      </c>
      <c r="J63" s="97">
        <v>-8</v>
      </c>
      <c r="K63" s="97">
        <v>-9</v>
      </c>
      <c r="L63" s="97">
        <v>-10</v>
      </c>
      <c r="M63" s="97">
        <v>-11</v>
      </c>
      <c r="N63" s="97"/>
      <c r="O63" s="97"/>
      <c r="P63" s="97"/>
      <c r="Q63" s="293"/>
      <c r="R63" s="293"/>
      <c r="S63" s="293"/>
      <c r="T63" s="22"/>
      <c r="U63" s="66"/>
    </row>
    <row r="64" spans="1:21" ht="53.25" customHeight="1" thickBot="1">
      <c r="A64" s="678" t="s">
        <v>240</v>
      </c>
      <c r="B64" s="679"/>
      <c r="C64" s="679" t="s">
        <v>787</v>
      </c>
      <c r="D64" s="680" t="s">
        <v>241</v>
      </c>
      <c r="E64" s="680" t="s">
        <v>911</v>
      </c>
      <c r="F64" s="680" t="s">
        <v>242</v>
      </c>
      <c r="G64" s="680" t="s">
        <v>912</v>
      </c>
      <c r="H64" s="680" t="s">
        <v>238</v>
      </c>
      <c r="I64" s="680" t="s">
        <v>244</v>
      </c>
      <c r="J64" s="680" t="s">
        <v>913</v>
      </c>
      <c r="K64" s="680" t="s">
        <v>915</v>
      </c>
      <c r="L64" s="680" t="s">
        <v>914</v>
      </c>
      <c r="M64" s="719" t="s">
        <v>827</v>
      </c>
      <c r="O64" s="677"/>
      <c r="P64" s="677"/>
      <c r="Q64" s="677"/>
      <c r="R64" s="677"/>
      <c r="S64" s="677"/>
      <c r="T64" s="22"/>
      <c r="U64" s="66"/>
    </row>
    <row r="65" spans="1:21" ht="46.5" customHeight="1">
      <c r="A65" s="710"/>
      <c r="B65" s="708"/>
      <c r="C65" s="708"/>
      <c r="D65" s="709" t="s">
        <v>180</v>
      </c>
      <c r="E65" s="709" t="s">
        <v>473</v>
      </c>
      <c r="F65" s="709" t="s">
        <v>831</v>
      </c>
      <c r="G65" s="709" t="s">
        <v>181</v>
      </c>
      <c r="H65" s="709" t="s">
        <v>474</v>
      </c>
      <c r="I65" s="709" t="s">
        <v>830</v>
      </c>
      <c r="J65" s="709" t="s">
        <v>955</v>
      </c>
      <c r="K65" s="709" t="s">
        <v>829</v>
      </c>
      <c r="L65" s="709"/>
      <c r="M65" s="718" t="s">
        <v>828</v>
      </c>
      <c r="O65" s="706"/>
      <c r="P65" s="692"/>
      <c r="Q65" s="706"/>
      <c r="R65" s="23"/>
      <c r="S65" s="706"/>
      <c r="T65" s="22"/>
      <c r="U65" s="66"/>
    </row>
    <row r="66" spans="1:21">
      <c r="A66" s="711"/>
      <c r="B66" s="26"/>
      <c r="C66" s="26"/>
      <c r="D66" s="26"/>
      <c r="E66" s="26"/>
      <c r="F66" s="26"/>
      <c r="G66" s="26"/>
      <c r="H66" s="26"/>
      <c r="I66" s="26"/>
      <c r="J66" s="26"/>
      <c r="K66" s="26"/>
      <c r="L66" s="26"/>
      <c r="M66" s="713"/>
      <c r="O66" s="26"/>
      <c r="P66" s="26"/>
      <c r="Q66" s="26"/>
      <c r="R66" s="22"/>
      <c r="S66" s="22"/>
      <c r="T66" s="22"/>
      <c r="U66" s="66"/>
    </row>
    <row r="67" spans="1:21">
      <c r="A67" s="714" t="s">
        <v>644</v>
      </c>
      <c r="B67" s="114"/>
      <c r="C67" s="115"/>
      <c r="D67" s="207">
        <v>0</v>
      </c>
      <c r="E67" s="54">
        <f t="shared" ref="E67:E85" si="0">$L$37</f>
        <v>0</v>
      </c>
      <c r="F67" s="54">
        <f t="shared" ref="F67:F85" si="1">D67*E67</f>
        <v>0</v>
      </c>
      <c r="G67" s="207">
        <v>0</v>
      </c>
      <c r="H67" s="54">
        <f t="shared" ref="H67:H85" si="2">$L$47</f>
        <v>0</v>
      </c>
      <c r="I67" s="53">
        <f t="shared" ref="I67:I85" si="3">G67*H67</f>
        <v>0</v>
      </c>
      <c r="J67" s="207">
        <v>0</v>
      </c>
      <c r="K67" s="53">
        <f t="shared" ref="K67:K85" si="4">F67+I67+J67</f>
        <v>0</v>
      </c>
      <c r="L67" s="705">
        <v>0</v>
      </c>
      <c r="M67" s="720">
        <f>+K67*L67</f>
        <v>0</v>
      </c>
      <c r="O67" s="54"/>
      <c r="P67" s="54"/>
      <c r="Q67" s="54"/>
      <c r="R67" s="54"/>
      <c r="S67" s="54"/>
    </row>
    <row r="68" spans="1:21">
      <c r="A68" s="714" t="s">
        <v>645</v>
      </c>
      <c r="B68" s="114"/>
      <c r="C68" s="115"/>
      <c r="D68" s="705">
        <v>0</v>
      </c>
      <c r="E68" s="54">
        <f t="shared" si="0"/>
        <v>0</v>
      </c>
      <c r="F68" s="54">
        <f t="shared" si="1"/>
        <v>0</v>
      </c>
      <c r="G68" s="705">
        <v>0</v>
      </c>
      <c r="H68" s="54">
        <f t="shared" si="2"/>
        <v>0</v>
      </c>
      <c r="I68" s="54">
        <f t="shared" si="3"/>
        <v>0</v>
      </c>
      <c r="J68" s="207">
        <v>0</v>
      </c>
      <c r="K68" s="54">
        <f t="shared" si="4"/>
        <v>0</v>
      </c>
      <c r="L68" s="705">
        <v>0</v>
      </c>
      <c r="M68" s="715">
        <f t="shared" ref="M68:M85" si="5">+K68*L68</f>
        <v>0</v>
      </c>
      <c r="O68" s="54"/>
      <c r="P68" s="54"/>
      <c r="Q68" s="54"/>
      <c r="R68" s="54"/>
      <c r="S68" s="54"/>
    </row>
    <row r="69" spans="1:21" ht="24" customHeight="1">
      <c r="A69" s="714" t="s">
        <v>646</v>
      </c>
      <c r="B69" s="114"/>
      <c r="C69" s="115"/>
      <c r="D69" s="705">
        <v>0</v>
      </c>
      <c r="E69" s="54">
        <f t="shared" si="0"/>
        <v>0</v>
      </c>
      <c r="F69" s="54">
        <f t="shared" si="1"/>
        <v>0</v>
      </c>
      <c r="G69" s="705">
        <v>0</v>
      </c>
      <c r="H69" s="54">
        <f t="shared" si="2"/>
        <v>0</v>
      </c>
      <c r="I69" s="54">
        <f t="shared" si="3"/>
        <v>0</v>
      </c>
      <c r="J69" s="207">
        <v>0</v>
      </c>
      <c r="K69" s="54">
        <f t="shared" si="4"/>
        <v>0</v>
      </c>
      <c r="L69" s="705">
        <v>0</v>
      </c>
      <c r="M69" s="715">
        <f t="shared" si="5"/>
        <v>0</v>
      </c>
      <c r="O69" s="54"/>
      <c r="P69" s="54"/>
      <c r="Q69" s="54"/>
      <c r="R69" s="54"/>
      <c r="S69" s="54"/>
    </row>
    <row r="70" spans="1:21">
      <c r="A70" s="714" t="s">
        <v>502</v>
      </c>
      <c r="B70" s="114"/>
      <c r="C70" s="115"/>
      <c r="D70" s="705">
        <v>0</v>
      </c>
      <c r="E70" s="54">
        <f t="shared" si="0"/>
        <v>0</v>
      </c>
      <c r="F70" s="54">
        <f t="shared" si="1"/>
        <v>0</v>
      </c>
      <c r="G70" s="705">
        <v>0</v>
      </c>
      <c r="H70" s="54">
        <f t="shared" si="2"/>
        <v>0</v>
      </c>
      <c r="I70" s="54">
        <f t="shared" si="3"/>
        <v>0</v>
      </c>
      <c r="J70" s="207">
        <v>0</v>
      </c>
      <c r="K70" s="54">
        <f t="shared" si="4"/>
        <v>0</v>
      </c>
      <c r="L70" s="705">
        <v>0</v>
      </c>
      <c r="M70" s="715">
        <f t="shared" si="5"/>
        <v>0</v>
      </c>
      <c r="O70" s="54"/>
      <c r="P70" s="54"/>
      <c r="Q70" s="54"/>
      <c r="R70" s="54"/>
      <c r="S70" s="54"/>
    </row>
    <row r="71" spans="1:21">
      <c r="A71" s="714" t="s">
        <v>502</v>
      </c>
      <c r="B71" s="114"/>
      <c r="C71" s="115"/>
      <c r="D71" s="705">
        <v>0</v>
      </c>
      <c r="E71" s="54">
        <f t="shared" si="0"/>
        <v>0</v>
      </c>
      <c r="F71" s="54">
        <f t="shared" si="1"/>
        <v>0</v>
      </c>
      <c r="G71" s="705">
        <v>0</v>
      </c>
      <c r="H71" s="54">
        <f t="shared" si="2"/>
        <v>0</v>
      </c>
      <c r="I71" s="54">
        <f t="shared" si="3"/>
        <v>0</v>
      </c>
      <c r="J71" s="207">
        <v>0</v>
      </c>
      <c r="K71" s="54">
        <f t="shared" si="4"/>
        <v>0</v>
      </c>
      <c r="L71" s="705">
        <v>0</v>
      </c>
      <c r="M71" s="715">
        <f t="shared" si="5"/>
        <v>0</v>
      </c>
      <c r="O71" s="54"/>
      <c r="P71" s="54"/>
      <c r="Q71" s="54"/>
      <c r="R71" s="54"/>
      <c r="S71" s="54"/>
    </row>
    <row r="72" spans="1:21">
      <c r="A72" s="714" t="s">
        <v>502</v>
      </c>
      <c r="B72" s="114"/>
      <c r="C72" s="115"/>
      <c r="D72" s="705">
        <v>0</v>
      </c>
      <c r="E72" s="54">
        <f t="shared" si="0"/>
        <v>0</v>
      </c>
      <c r="F72" s="54">
        <f t="shared" si="1"/>
        <v>0</v>
      </c>
      <c r="G72" s="705">
        <v>0</v>
      </c>
      <c r="H72" s="54">
        <f t="shared" si="2"/>
        <v>0</v>
      </c>
      <c r="I72" s="54">
        <f t="shared" si="3"/>
        <v>0</v>
      </c>
      <c r="J72" s="207">
        <v>0</v>
      </c>
      <c r="K72" s="54">
        <f t="shared" si="4"/>
        <v>0</v>
      </c>
      <c r="L72" s="705">
        <v>0</v>
      </c>
      <c r="M72" s="715">
        <f t="shared" si="5"/>
        <v>0</v>
      </c>
      <c r="O72" s="54"/>
      <c r="P72" s="54"/>
      <c r="Q72" s="54"/>
      <c r="R72" s="54"/>
      <c r="S72" s="54"/>
    </row>
    <row r="73" spans="1:21">
      <c r="A73" s="714" t="s">
        <v>502</v>
      </c>
      <c r="B73" s="114"/>
      <c r="C73" s="115"/>
      <c r="D73" s="705">
        <v>0</v>
      </c>
      <c r="E73" s="54">
        <f t="shared" si="0"/>
        <v>0</v>
      </c>
      <c r="F73" s="54">
        <f t="shared" si="1"/>
        <v>0</v>
      </c>
      <c r="G73" s="705">
        <v>0</v>
      </c>
      <c r="H73" s="54">
        <f t="shared" si="2"/>
        <v>0</v>
      </c>
      <c r="I73" s="54">
        <f t="shared" si="3"/>
        <v>0</v>
      </c>
      <c r="J73" s="207">
        <v>0</v>
      </c>
      <c r="K73" s="54">
        <f t="shared" si="4"/>
        <v>0</v>
      </c>
      <c r="L73" s="705">
        <v>0</v>
      </c>
      <c r="M73" s="715">
        <f t="shared" si="5"/>
        <v>0</v>
      </c>
      <c r="O73" s="54"/>
      <c r="P73" s="54"/>
      <c r="Q73" s="54"/>
      <c r="R73" s="54"/>
      <c r="S73" s="54"/>
    </row>
    <row r="74" spans="1:21">
      <c r="A74" s="714" t="s">
        <v>502</v>
      </c>
      <c r="B74" s="114"/>
      <c r="C74" s="115"/>
      <c r="D74" s="705">
        <v>0</v>
      </c>
      <c r="E74" s="54">
        <f t="shared" si="0"/>
        <v>0</v>
      </c>
      <c r="F74" s="54">
        <f t="shared" si="1"/>
        <v>0</v>
      </c>
      <c r="G74" s="705">
        <v>0</v>
      </c>
      <c r="H74" s="54">
        <f t="shared" si="2"/>
        <v>0</v>
      </c>
      <c r="I74" s="54">
        <f t="shared" si="3"/>
        <v>0</v>
      </c>
      <c r="J74" s="207">
        <v>0</v>
      </c>
      <c r="K74" s="54">
        <f t="shared" si="4"/>
        <v>0</v>
      </c>
      <c r="L74" s="705">
        <v>0</v>
      </c>
      <c r="M74" s="715">
        <f t="shared" si="5"/>
        <v>0</v>
      </c>
      <c r="O74" s="54"/>
      <c r="P74" s="54"/>
      <c r="Q74" s="54"/>
      <c r="R74" s="54"/>
      <c r="S74" s="54"/>
    </row>
    <row r="75" spans="1:21">
      <c r="A75" s="714" t="s">
        <v>502</v>
      </c>
      <c r="B75" s="114"/>
      <c r="C75" s="115"/>
      <c r="D75" s="705">
        <v>0</v>
      </c>
      <c r="E75" s="54">
        <f t="shared" si="0"/>
        <v>0</v>
      </c>
      <c r="F75" s="54">
        <f t="shared" si="1"/>
        <v>0</v>
      </c>
      <c r="G75" s="705">
        <v>0</v>
      </c>
      <c r="H75" s="54">
        <f t="shared" si="2"/>
        <v>0</v>
      </c>
      <c r="I75" s="54">
        <f t="shared" si="3"/>
        <v>0</v>
      </c>
      <c r="J75" s="207">
        <v>0</v>
      </c>
      <c r="K75" s="54">
        <f t="shared" si="4"/>
        <v>0</v>
      </c>
      <c r="L75" s="705">
        <v>0</v>
      </c>
      <c r="M75" s="715">
        <f t="shared" si="5"/>
        <v>0</v>
      </c>
      <c r="O75" s="54"/>
      <c r="P75" s="54"/>
      <c r="Q75" s="54"/>
      <c r="R75" s="54"/>
      <c r="S75" s="54"/>
    </row>
    <row r="76" spans="1:21">
      <c r="A76" s="714" t="s">
        <v>502</v>
      </c>
      <c r="B76" s="114"/>
      <c r="C76" s="115"/>
      <c r="D76" s="705">
        <v>0</v>
      </c>
      <c r="E76" s="54">
        <f t="shared" si="0"/>
        <v>0</v>
      </c>
      <c r="F76" s="54">
        <f t="shared" si="1"/>
        <v>0</v>
      </c>
      <c r="G76" s="705">
        <v>0</v>
      </c>
      <c r="H76" s="54">
        <f t="shared" si="2"/>
        <v>0</v>
      </c>
      <c r="I76" s="54">
        <f t="shared" si="3"/>
        <v>0</v>
      </c>
      <c r="J76" s="207">
        <v>0</v>
      </c>
      <c r="K76" s="54">
        <f t="shared" si="4"/>
        <v>0</v>
      </c>
      <c r="L76" s="705">
        <v>0</v>
      </c>
      <c r="M76" s="715">
        <f t="shared" si="5"/>
        <v>0</v>
      </c>
      <c r="O76" s="54"/>
      <c r="P76" s="54"/>
      <c r="Q76" s="54"/>
      <c r="R76" s="54"/>
      <c r="S76" s="54"/>
    </row>
    <row r="77" spans="1:21">
      <c r="A77" s="714" t="s">
        <v>502</v>
      </c>
      <c r="B77" s="114"/>
      <c r="C77" s="115"/>
      <c r="D77" s="705">
        <v>0</v>
      </c>
      <c r="E77" s="54">
        <f t="shared" si="0"/>
        <v>0</v>
      </c>
      <c r="F77" s="54">
        <f t="shared" si="1"/>
        <v>0</v>
      </c>
      <c r="G77" s="705">
        <v>0</v>
      </c>
      <c r="H77" s="54">
        <f t="shared" si="2"/>
        <v>0</v>
      </c>
      <c r="I77" s="54">
        <f t="shared" si="3"/>
        <v>0</v>
      </c>
      <c r="J77" s="207">
        <v>0</v>
      </c>
      <c r="K77" s="54">
        <f t="shared" si="4"/>
        <v>0</v>
      </c>
      <c r="L77" s="705">
        <v>0</v>
      </c>
      <c r="M77" s="715">
        <f t="shared" si="5"/>
        <v>0</v>
      </c>
      <c r="O77" s="54"/>
      <c r="P77" s="54"/>
      <c r="Q77" s="54"/>
      <c r="R77" s="54"/>
      <c r="S77" s="54"/>
    </row>
    <row r="78" spans="1:21">
      <c r="A78" s="714" t="s">
        <v>502</v>
      </c>
      <c r="B78" s="114"/>
      <c r="C78" s="115"/>
      <c r="D78" s="705">
        <v>0</v>
      </c>
      <c r="E78" s="54">
        <f t="shared" si="0"/>
        <v>0</v>
      </c>
      <c r="F78" s="54">
        <f t="shared" si="1"/>
        <v>0</v>
      </c>
      <c r="G78" s="705">
        <v>0</v>
      </c>
      <c r="H78" s="54">
        <f t="shared" si="2"/>
        <v>0</v>
      </c>
      <c r="I78" s="54">
        <f t="shared" si="3"/>
        <v>0</v>
      </c>
      <c r="J78" s="207">
        <v>0</v>
      </c>
      <c r="K78" s="54">
        <f t="shared" si="4"/>
        <v>0</v>
      </c>
      <c r="L78" s="705">
        <v>0</v>
      </c>
      <c r="M78" s="715">
        <f t="shared" si="5"/>
        <v>0</v>
      </c>
      <c r="O78" s="54"/>
      <c r="P78" s="54"/>
      <c r="Q78" s="54"/>
      <c r="R78" s="54"/>
      <c r="S78" s="54"/>
    </row>
    <row r="79" spans="1:21">
      <c r="A79" s="714" t="s">
        <v>502</v>
      </c>
      <c r="B79" s="114"/>
      <c r="C79" s="115"/>
      <c r="D79" s="705">
        <v>0</v>
      </c>
      <c r="E79" s="54">
        <f t="shared" si="0"/>
        <v>0</v>
      </c>
      <c r="F79" s="54">
        <f t="shared" si="1"/>
        <v>0</v>
      </c>
      <c r="G79" s="705">
        <v>0</v>
      </c>
      <c r="H79" s="54">
        <f t="shared" si="2"/>
        <v>0</v>
      </c>
      <c r="I79" s="54">
        <f t="shared" si="3"/>
        <v>0</v>
      </c>
      <c r="J79" s="207">
        <v>0</v>
      </c>
      <c r="K79" s="54">
        <f t="shared" si="4"/>
        <v>0</v>
      </c>
      <c r="L79" s="705">
        <v>0</v>
      </c>
      <c r="M79" s="715">
        <f t="shared" si="5"/>
        <v>0</v>
      </c>
      <c r="O79" s="54"/>
      <c r="P79" s="54"/>
      <c r="Q79" s="54"/>
      <c r="R79" s="54"/>
      <c r="S79" s="54"/>
    </row>
    <row r="80" spans="1:21">
      <c r="A80" s="714" t="s">
        <v>502</v>
      </c>
      <c r="B80" s="114"/>
      <c r="C80" s="115"/>
      <c r="D80" s="705">
        <v>0</v>
      </c>
      <c r="E80" s="54">
        <f t="shared" si="0"/>
        <v>0</v>
      </c>
      <c r="F80" s="54">
        <f t="shared" si="1"/>
        <v>0</v>
      </c>
      <c r="G80" s="705">
        <v>0</v>
      </c>
      <c r="H80" s="54">
        <f t="shared" si="2"/>
        <v>0</v>
      </c>
      <c r="I80" s="54">
        <f t="shared" si="3"/>
        <v>0</v>
      </c>
      <c r="J80" s="207">
        <v>0</v>
      </c>
      <c r="K80" s="54">
        <f t="shared" si="4"/>
        <v>0</v>
      </c>
      <c r="L80" s="705">
        <v>0</v>
      </c>
      <c r="M80" s="715">
        <f t="shared" si="5"/>
        <v>0</v>
      </c>
      <c r="O80" s="54"/>
      <c r="P80" s="54"/>
      <c r="Q80" s="54"/>
      <c r="R80" s="54"/>
      <c r="S80" s="54"/>
    </row>
    <row r="81" spans="1:19">
      <c r="A81" s="714" t="s">
        <v>502</v>
      </c>
      <c r="B81" s="114"/>
      <c r="C81" s="115"/>
      <c r="D81" s="705">
        <v>0</v>
      </c>
      <c r="E81" s="54">
        <f t="shared" si="0"/>
        <v>0</v>
      </c>
      <c r="F81" s="54">
        <f t="shared" si="1"/>
        <v>0</v>
      </c>
      <c r="G81" s="705">
        <v>0</v>
      </c>
      <c r="H81" s="54">
        <f t="shared" si="2"/>
        <v>0</v>
      </c>
      <c r="I81" s="54">
        <f t="shared" si="3"/>
        <v>0</v>
      </c>
      <c r="J81" s="207">
        <v>0</v>
      </c>
      <c r="K81" s="54">
        <f t="shared" si="4"/>
        <v>0</v>
      </c>
      <c r="L81" s="705">
        <v>0</v>
      </c>
      <c r="M81" s="715">
        <f t="shared" si="5"/>
        <v>0</v>
      </c>
      <c r="O81" s="54"/>
      <c r="P81" s="54"/>
      <c r="Q81" s="54"/>
      <c r="R81" s="54"/>
      <c r="S81" s="54"/>
    </row>
    <row r="82" spans="1:19">
      <c r="A82" s="714" t="s">
        <v>502</v>
      </c>
      <c r="C82" s="49"/>
      <c r="D82" s="705">
        <v>0</v>
      </c>
      <c r="E82" s="54">
        <f t="shared" si="0"/>
        <v>0</v>
      </c>
      <c r="F82" s="54">
        <f t="shared" si="1"/>
        <v>0</v>
      </c>
      <c r="G82" s="705">
        <v>0</v>
      </c>
      <c r="H82" s="54">
        <f t="shared" si="2"/>
        <v>0</v>
      </c>
      <c r="I82" s="54">
        <f t="shared" si="3"/>
        <v>0</v>
      </c>
      <c r="J82" s="207">
        <v>0</v>
      </c>
      <c r="K82" s="54">
        <f t="shared" si="4"/>
        <v>0</v>
      </c>
      <c r="L82" s="705">
        <v>0</v>
      </c>
      <c r="M82" s="715">
        <f t="shared" si="5"/>
        <v>0</v>
      </c>
      <c r="O82" s="54"/>
      <c r="P82" s="54"/>
      <c r="Q82" s="54"/>
      <c r="R82" s="54"/>
      <c r="S82" s="54"/>
    </row>
    <row r="83" spans="1:19">
      <c r="A83" s="714" t="s">
        <v>502</v>
      </c>
      <c r="C83" s="49"/>
      <c r="D83" s="705">
        <v>0</v>
      </c>
      <c r="E83" s="54">
        <f t="shared" si="0"/>
        <v>0</v>
      </c>
      <c r="F83" s="54">
        <f t="shared" si="1"/>
        <v>0</v>
      </c>
      <c r="G83" s="705">
        <v>0</v>
      </c>
      <c r="H83" s="54">
        <f t="shared" si="2"/>
        <v>0</v>
      </c>
      <c r="I83" s="54">
        <f t="shared" si="3"/>
        <v>0</v>
      </c>
      <c r="J83" s="207">
        <v>0</v>
      </c>
      <c r="K83" s="54">
        <f t="shared" si="4"/>
        <v>0</v>
      </c>
      <c r="L83" s="705">
        <v>0</v>
      </c>
      <c r="M83" s="715">
        <f t="shared" si="5"/>
        <v>0</v>
      </c>
      <c r="O83" s="54"/>
      <c r="P83" s="54"/>
      <c r="Q83" s="54"/>
      <c r="R83" s="54"/>
      <c r="S83" s="54"/>
    </row>
    <row r="84" spans="1:19">
      <c r="A84" s="714" t="s">
        <v>502</v>
      </c>
      <c r="C84" s="49"/>
      <c r="D84" s="705">
        <v>0</v>
      </c>
      <c r="E84" s="54">
        <f t="shared" si="0"/>
        <v>0</v>
      </c>
      <c r="F84" s="54">
        <f t="shared" si="1"/>
        <v>0</v>
      </c>
      <c r="G84" s="705">
        <v>0</v>
      </c>
      <c r="H84" s="54">
        <f t="shared" si="2"/>
        <v>0</v>
      </c>
      <c r="I84" s="54">
        <f t="shared" si="3"/>
        <v>0</v>
      </c>
      <c r="J84" s="207">
        <v>0</v>
      </c>
      <c r="K84" s="54">
        <f t="shared" si="4"/>
        <v>0</v>
      </c>
      <c r="L84" s="705">
        <v>0</v>
      </c>
      <c r="M84" s="715">
        <f t="shared" si="5"/>
        <v>0</v>
      </c>
      <c r="O84" s="54"/>
      <c r="P84" s="54"/>
      <c r="Q84" s="54"/>
      <c r="R84" s="54"/>
      <c r="S84" s="54"/>
    </row>
    <row r="85" spans="1:19">
      <c r="A85" s="714" t="s">
        <v>502</v>
      </c>
      <c r="C85" s="49"/>
      <c r="D85" s="705">
        <v>0</v>
      </c>
      <c r="E85" s="54">
        <f t="shared" si="0"/>
        <v>0</v>
      </c>
      <c r="F85" s="54">
        <f t="shared" si="1"/>
        <v>0</v>
      </c>
      <c r="G85" s="705">
        <v>0</v>
      </c>
      <c r="H85" s="54">
        <f t="shared" si="2"/>
        <v>0</v>
      </c>
      <c r="I85" s="54">
        <f t="shared" si="3"/>
        <v>0</v>
      </c>
      <c r="J85" s="207">
        <v>0</v>
      </c>
      <c r="K85" s="54">
        <f t="shared" si="4"/>
        <v>0</v>
      </c>
      <c r="L85" s="705">
        <v>0</v>
      </c>
      <c r="M85" s="715">
        <f t="shared" si="5"/>
        <v>0</v>
      </c>
      <c r="O85" s="54"/>
      <c r="P85" s="54"/>
      <c r="Q85" s="54"/>
      <c r="R85" s="54"/>
      <c r="S85" s="54"/>
    </row>
    <row r="86" spans="1:19" ht="13.5" thickBot="1">
      <c r="A86" s="712"/>
      <c r="B86" s="124"/>
      <c r="C86" s="124"/>
      <c r="D86" s="124"/>
      <c r="E86" s="124"/>
      <c r="F86" s="124"/>
      <c r="G86" s="124"/>
      <c r="H86" s="124"/>
      <c r="I86" s="124"/>
      <c r="J86" s="124"/>
      <c r="K86" s="703"/>
      <c r="L86" s="716"/>
      <c r="M86" s="717"/>
      <c r="O86" s="707"/>
      <c r="P86" s="707"/>
      <c r="Q86" s="707"/>
      <c r="S86" s="53"/>
    </row>
    <row r="87" spans="1:19">
      <c r="A87" s="65" t="s">
        <v>266</v>
      </c>
      <c r="B87" s="89"/>
      <c r="C87" s="66" t="s">
        <v>252</v>
      </c>
      <c r="D87" s="66"/>
      <c r="E87" s="122"/>
      <c r="F87" s="56"/>
      <c r="G87" s="22"/>
      <c r="H87" s="122"/>
      <c r="I87" s="22"/>
      <c r="J87" s="22"/>
      <c r="K87" s="22"/>
      <c r="L87" s="54"/>
      <c r="M87" s="74">
        <f>SUM(M67:M86)</f>
        <v>0</v>
      </c>
      <c r="N87" s="53"/>
      <c r="O87" s="53"/>
      <c r="P87" s="53"/>
      <c r="Q87" s="53"/>
      <c r="R87" s="53"/>
      <c r="S87" s="53"/>
    </row>
    <row r="88" spans="1:19">
      <c r="A88" s="25" t="s">
        <v>73</v>
      </c>
    </row>
    <row r="89" spans="1:19" ht="13.5" thickBot="1">
      <c r="A89" s="124" t="s">
        <v>74</v>
      </c>
    </row>
    <row r="90" spans="1:19">
      <c r="A90" s="125" t="s">
        <v>75</v>
      </c>
      <c r="C90" s="1201" t="s">
        <v>719</v>
      </c>
      <c r="D90" s="1201"/>
      <c r="E90" s="1201"/>
      <c r="F90" s="1201"/>
      <c r="G90" s="1201"/>
      <c r="H90" s="1201"/>
      <c r="I90" s="1201"/>
      <c r="J90" s="1201"/>
      <c r="K90" s="1201"/>
      <c r="L90" s="1201"/>
      <c r="M90" s="1201"/>
      <c r="N90" s="1201"/>
      <c r="O90" s="1201"/>
      <c r="P90" s="1201"/>
      <c r="Q90" s="1201"/>
    </row>
    <row r="91" spans="1:19">
      <c r="A91" s="125" t="s">
        <v>76</v>
      </c>
      <c r="C91" s="1201" t="s">
        <v>672</v>
      </c>
      <c r="D91" s="1201"/>
      <c r="E91" s="1201"/>
      <c r="F91" s="1201"/>
      <c r="G91" s="1201"/>
      <c r="H91" s="1201"/>
      <c r="I91" s="1201"/>
      <c r="J91" s="1201"/>
      <c r="K91" s="1201"/>
      <c r="L91" s="1201"/>
      <c r="M91" s="1201"/>
      <c r="N91" s="1201"/>
      <c r="O91" s="1201"/>
      <c r="P91" s="1201"/>
      <c r="Q91" s="1201"/>
    </row>
    <row r="92" spans="1:19">
      <c r="A92" s="125" t="s">
        <v>77</v>
      </c>
      <c r="C92" s="1202" t="s">
        <v>692</v>
      </c>
      <c r="D92" s="1202"/>
      <c r="E92" s="1202"/>
      <c r="F92" s="1202"/>
      <c r="G92" s="1202"/>
      <c r="H92" s="1202"/>
      <c r="I92" s="1202"/>
      <c r="J92" s="1202"/>
      <c r="K92" s="1202"/>
      <c r="L92" s="1202"/>
      <c r="M92" s="1202"/>
      <c r="N92" s="1202"/>
      <c r="O92" s="1202"/>
      <c r="P92" s="1202"/>
      <c r="Q92" s="1202"/>
    </row>
    <row r="93" spans="1:19">
      <c r="C93" s="25" t="s">
        <v>675</v>
      </c>
    </row>
    <row r="94" spans="1:19">
      <c r="A94" s="125" t="s">
        <v>78</v>
      </c>
      <c r="C94" s="1202" t="s">
        <v>863</v>
      </c>
      <c r="D94" s="1202"/>
      <c r="E94" s="1202"/>
      <c r="F94" s="1202"/>
      <c r="G94" s="1202"/>
      <c r="H94" s="1202"/>
      <c r="I94" s="1202"/>
      <c r="J94" s="1202"/>
      <c r="K94" s="1202"/>
      <c r="L94" s="1202"/>
      <c r="M94" s="1202"/>
      <c r="N94" s="1202"/>
      <c r="O94" s="1202"/>
      <c r="P94" s="1202"/>
      <c r="Q94" s="1202"/>
    </row>
    <row r="95" spans="1:19">
      <c r="A95" s="56" t="s">
        <v>79</v>
      </c>
      <c r="C95" s="1200" t="s">
        <v>674</v>
      </c>
      <c r="D95" s="1200"/>
      <c r="E95" s="1200"/>
      <c r="F95" s="1200"/>
      <c r="G95" s="1200"/>
      <c r="H95" s="1200"/>
      <c r="I95" s="1200"/>
      <c r="J95" s="1200"/>
      <c r="K95" s="1200"/>
      <c r="L95" s="1200"/>
      <c r="M95" s="1200"/>
      <c r="N95" s="1200"/>
      <c r="O95" s="1200"/>
      <c r="P95" s="1200"/>
      <c r="Q95" s="1200"/>
    </row>
    <row r="96" spans="1:19">
      <c r="A96" s="739" t="s">
        <v>80</v>
      </c>
      <c r="C96" s="1200" t="s">
        <v>721</v>
      </c>
      <c r="D96" s="1200"/>
      <c r="E96" s="1200"/>
      <c r="F96" s="1200"/>
      <c r="G96" s="1200"/>
      <c r="H96" s="1200"/>
      <c r="I96" s="1200"/>
      <c r="J96" s="1200"/>
      <c r="K96" s="1200"/>
      <c r="L96" s="1200"/>
      <c r="M96" s="1200"/>
      <c r="N96" s="1200"/>
      <c r="O96" s="1200"/>
      <c r="P96" s="1200"/>
      <c r="Q96" s="1200"/>
    </row>
    <row r="97" spans="1:17">
      <c r="A97" s="56" t="s">
        <v>81</v>
      </c>
      <c r="C97" s="25" t="s">
        <v>572</v>
      </c>
    </row>
    <row r="98" spans="1:17">
      <c r="A98" s="65" t="s">
        <v>83</v>
      </c>
      <c r="C98" s="95" t="s">
        <v>788</v>
      </c>
      <c r="D98" s="65"/>
      <c r="E98" s="56"/>
      <c r="F98" s="56"/>
      <c r="G98" s="22"/>
      <c r="J98" s="80"/>
      <c r="P98" s="22"/>
      <c r="Q98" s="96"/>
    </row>
    <row r="99" spans="1:17">
      <c r="A99" s="65" t="s">
        <v>84</v>
      </c>
      <c r="B99" s="737"/>
      <c r="C99" s="737" t="s">
        <v>956</v>
      </c>
      <c r="D99" s="65"/>
      <c r="E99" s="56"/>
      <c r="F99" s="56"/>
      <c r="G99" s="22"/>
      <c r="J99" s="80"/>
      <c r="P99" s="22"/>
      <c r="Q99" s="77"/>
    </row>
    <row r="100" spans="1:17">
      <c r="A100" s="56"/>
      <c r="C100" s="666"/>
    </row>
    <row r="101" spans="1:17">
      <c r="A101" s="56"/>
    </row>
    <row r="282" spans="1:11">
      <c r="A282" s="146"/>
      <c r="B282" s="283"/>
      <c r="C282" s="146"/>
      <c r="D282" s="29"/>
      <c r="E282" s="29"/>
      <c r="F282" s="29"/>
      <c r="G282" s="29"/>
      <c r="H282" s="151"/>
      <c r="I282" s="284"/>
      <c r="J282" s="278"/>
      <c r="K282" s="282"/>
    </row>
  </sheetData>
  <mergeCells count="7">
    <mergeCell ref="C12:Q12"/>
    <mergeCell ref="C96:Q96"/>
    <mergeCell ref="C90:Q90"/>
    <mergeCell ref="C91:Q91"/>
    <mergeCell ref="C92:Q92"/>
    <mergeCell ref="C94:Q94"/>
    <mergeCell ref="C95:Q95"/>
  </mergeCells>
  <pageMargins left="0.25" right="0.25" top="0.75" bottom="0.75" header="0.3" footer="0.3"/>
  <pageSetup scale="55" fitToWidth="2" fitToHeight="2" orientation="landscape" r:id="rId1"/>
  <rowBreaks count="3" manualBreakCount="3">
    <brk id="51" max="12" man="1"/>
    <brk id="100" max="18" man="1"/>
    <brk id="102" max="18" man="1"/>
  </rowBreaks>
  <customProperties>
    <customPr name="_pios_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T210"/>
  <sheetViews>
    <sheetView zoomScale="70" zoomScaleNormal="70" zoomScaleSheetLayoutView="78" workbookViewId="0">
      <selection activeCell="O15" sqref="O15"/>
    </sheetView>
  </sheetViews>
  <sheetFormatPr defaultRowHeight="15.5"/>
  <cols>
    <col min="2" max="2" width="1.69140625" customWidth="1"/>
    <col min="3" max="3" width="37.69140625" customWidth="1"/>
    <col min="4" max="4" width="27.23046875" customWidth="1"/>
    <col min="5" max="5" width="13" customWidth="1"/>
    <col min="6" max="6" width="6.3046875" customWidth="1"/>
    <col min="7" max="7" width="11.84375" customWidth="1"/>
    <col min="8" max="8" width="11.69140625" customWidth="1"/>
    <col min="9" max="9" width="2.07421875" customWidth="1"/>
    <col min="10" max="10" width="11.69140625" customWidth="1"/>
    <col min="11" max="11" width="10.84375" customWidth="1"/>
    <col min="12" max="12" width="10.69140625" customWidth="1"/>
    <col min="13" max="13" width="9.53515625" customWidth="1"/>
    <col min="15" max="15" width="11.23046875" bestFit="1" customWidth="1"/>
    <col min="16" max="16" width="11.69140625" customWidth="1"/>
  </cols>
  <sheetData>
    <row r="1" spans="1:20">
      <c r="A1" s="25"/>
      <c r="B1" s="25"/>
      <c r="C1" s="25"/>
      <c r="D1" s="25"/>
      <c r="E1" s="25"/>
      <c r="F1" s="25"/>
      <c r="G1" s="25"/>
      <c r="H1" s="25"/>
      <c r="I1" s="25"/>
      <c r="J1" s="25"/>
      <c r="K1" s="25"/>
      <c r="L1" s="25"/>
    </row>
    <row r="2" spans="1:20">
      <c r="A2" s="25"/>
      <c r="B2" s="25"/>
      <c r="C2" s="25"/>
      <c r="D2" s="25"/>
      <c r="E2" s="25"/>
      <c r="F2" s="25"/>
      <c r="G2" s="25"/>
      <c r="H2" s="25"/>
      <c r="I2" s="25"/>
      <c r="J2" s="25"/>
      <c r="K2" s="25"/>
      <c r="O2" s="25" t="s">
        <v>792</v>
      </c>
    </row>
    <row r="3" spans="1:20">
      <c r="A3" s="25"/>
      <c r="B3" s="25"/>
      <c r="C3" s="25"/>
      <c r="D3" s="25"/>
      <c r="E3" s="25"/>
      <c r="F3" s="25"/>
      <c r="G3" s="25"/>
      <c r="H3" s="25"/>
      <c r="I3" s="25"/>
      <c r="J3" s="25"/>
      <c r="K3" s="25"/>
      <c r="L3" s="25"/>
    </row>
    <row r="4" spans="1:20">
      <c r="A4" s="25"/>
      <c r="B4" s="25"/>
      <c r="C4" s="25"/>
      <c r="D4" s="25"/>
      <c r="E4" s="25"/>
      <c r="F4" s="25"/>
      <c r="G4" s="56" t="str">
        <f>'11-Wholesale Distribution'!G56</f>
        <v>Attachment 11</v>
      </c>
      <c r="H4" s="25"/>
      <c r="I4" s="25"/>
      <c r="J4" s="25"/>
      <c r="K4" s="25"/>
      <c r="L4" s="25"/>
    </row>
    <row r="5" spans="1:20">
      <c r="A5" s="25"/>
      <c r="B5" s="25"/>
      <c r="C5" s="25"/>
      <c r="D5" s="25"/>
      <c r="E5" s="25"/>
      <c r="F5" s="25"/>
      <c r="G5" s="56" t="str">
        <f>'11-Wholesale Distribution'!G57</f>
        <v>Wholesale Distribution Service</v>
      </c>
      <c r="H5" s="25"/>
      <c r="I5" s="25"/>
      <c r="J5" s="25"/>
      <c r="K5" s="25"/>
      <c r="L5" s="25"/>
    </row>
    <row r="6" spans="1:20">
      <c r="A6" s="25"/>
      <c r="B6" s="25"/>
      <c r="C6" s="25"/>
      <c r="D6" s="25"/>
      <c r="E6" s="25"/>
      <c r="F6" s="25"/>
      <c r="G6" s="56" t="str">
        <f>'11-Wholesale Distribution'!G58</f>
        <v>GridLiance High Plains LLC</v>
      </c>
      <c r="H6" s="25"/>
      <c r="I6" s="25"/>
      <c r="J6" s="25"/>
      <c r="K6" s="25"/>
      <c r="L6" s="25"/>
    </row>
    <row r="7" spans="1:20">
      <c r="A7" s="25"/>
      <c r="B7" s="25"/>
      <c r="C7" s="25"/>
      <c r="D7" s="25"/>
      <c r="E7" s="25"/>
      <c r="F7" s="25"/>
      <c r="G7" s="25"/>
      <c r="H7" s="25"/>
      <c r="I7" s="25"/>
      <c r="J7" s="25"/>
      <c r="K7" s="25"/>
      <c r="L7" s="25"/>
    </row>
    <row r="8" spans="1:20" ht="16" thickBot="1">
      <c r="A8" s="672"/>
      <c r="B8" s="25"/>
      <c r="C8" s="97">
        <v>-1</v>
      </c>
      <c r="D8" s="97">
        <v>-2</v>
      </c>
      <c r="E8" s="97">
        <v>-3</v>
      </c>
      <c r="F8" s="671"/>
      <c r="G8" s="97">
        <v>-4</v>
      </c>
      <c r="H8" s="97">
        <v>-5</v>
      </c>
      <c r="I8" s="671"/>
      <c r="J8" s="97">
        <v>-6</v>
      </c>
      <c r="K8" s="97">
        <v>-7</v>
      </c>
      <c r="L8" s="97">
        <v>-8</v>
      </c>
      <c r="M8" s="97">
        <v>-9</v>
      </c>
      <c r="N8" s="97">
        <v>-10</v>
      </c>
      <c r="O8" s="97">
        <v>-11</v>
      </c>
      <c r="P8" s="97"/>
      <c r="Q8" s="97"/>
      <c r="R8" s="293"/>
      <c r="S8" s="293"/>
      <c r="T8" s="293"/>
    </row>
    <row r="9" spans="1:20" ht="66" thickBot="1">
      <c r="A9" s="682" t="s">
        <v>240</v>
      </c>
      <c r="B9" s="683"/>
      <c r="C9" s="683" t="s">
        <v>787</v>
      </c>
      <c r="D9" s="684" t="s">
        <v>241</v>
      </c>
      <c r="E9" s="684" t="s">
        <v>823</v>
      </c>
      <c r="F9" s="722"/>
      <c r="G9" s="685" t="s">
        <v>242</v>
      </c>
      <c r="H9" s="684" t="s">
        <v>243</v>
      </c>
      <c r="I9" s="722"/>
      <c r="J9" s="684" t="s">
        <v>824</v>
      </c>
      <c r="K9" s="685" t="s">
        <v>244</v>
      </c>
      <c r="L9" s="684" t="s">
        <v>270</v>
      </c>
      <c r="M9" s="686" t="s">
        <v>986</v>
      </c>
      <c r="N9" s="686" t="s">
        <v>927</v>
      </c>
      <c r="O9" s="687" t="s">
        <v>827</v>
      </c>
      <c r="P9" s="677"/>
    </row>
    <row r="10" spans="1:20">
      <c r="A10" s="698" t="s">
        <v>802</v>
      </c>
      <c r="B10" s="699"/>
      <c r="C10" s="950" t="s">
        <v>1113</v>
      </c>
      <c r="D10" s="727">
        <f>J35</f>
        <v>104853505.4142855</v>
      </c>
      <c r="E10" s="1250">
        <f>+K169</f>
        <v>4.151115383545273E-2</v>
      </c>
      <c r="F10" s="700"/>
      <c r="G10" s="700">
        <f>+D10*E10</f>
        <v>4352589.9934388809</v>
      </c>
      <c r="H10" s="727">
        <f>J51</f>
        <v>77333761.094380677</v>
      </c>
      <c r="I10" s="699"/>
      <c r="J10" s="701">
        <f>+K172</f>
        <v>9.5053235477439962E-2</v>
      </c>
      <c r="K10" s="700">
        <f>+H10*J10</f>
        <v>7350824.2036602516</v>
      </c>
      <c r="L10" s="727">
        <f>J99</f>
        <v>2276369.152343296</v>
      </c>
      <c r="M10" s="723">
        <f>+G10+K10+L10</f>
        <v>13979783.349442428</v>
      </c>
      <c r="N10" s="702">
        <v>1</v>
      </c>
      <c r="O10" s="724">
        <f>+M10*N10</f>
        <v>13979783.349442428</v>
      </c>
      <c r="P10" s="671"/>
    </row>
    <row r="11" spans="1:20">
      <c r="A11" s="688" t="s">
        <v>803</v>
      </c>
      <c r="B11" s="25"/>
      <c r="C11" s="681"/>
      <c r="D11" s="681"/>
      <c r="E11" s="54">
        <f>+E10</f>
        <v>4.151115383545273E-2</v>
      </c>
      <c r="F11" s="54"/>
      <c r="G11" s="54">
        <f t="shared" ref="G11:G14" si="0">+D11*E11</f>
        <v>0</v>
      </c>
      <c r="H11" s="697">
        <v>0</v>
      </c>
      <c r="I11" s="54"/>
      <c r="J11" s="54">
        <f>+J10</f>
        <v>9.5053235477439962E-2</v>
      </c>
      <c r="K11" s="54">
        <f t="shared" ref="K11:K14" si="1">+H11*J11</f>
        <v>0</v>
      </c>
      <c r="L11" s="697">
        <v>0</v>
      </c>
      <c r="M11" s="695">
        <f t="shared" ref="M11:M14" si="2">+G11+K11+L11</f>
        <v>0</v>
      </c>
      <c r="N11" s="697">
        <v>0</v>
      </c>
      <c r="O11" s="725">
        <f>+M11*N11</f>
        <v>0</v>
      </c>
      <c r="P11" s="671"/>
    </row>
    <row r="12" spans="1:20">
      <c r="A12" s="688" t="s">
        <v>804</v>
      </c>
      <c r="B12" s="25"/>
      <c r="C12" s="681"/>
      <c r="D12" s="681"/>
      <c r="E12" s="54">
        <f>+E11</f>
        <v>4.151115383545273E-2</v>
      </c>
      <c r="F12" s="54"/>
      <c r="G12" s="54">
        <f t="shared" si="0"/>
        <v>0</v>
      </c>
      <c r="H12" s="697">
        <v>0</v>
      </c>
      <c r="I12" s="54"/>
      <c r="J12" s="54">
        <f>+J11</f>
        <v>9.5053235477439962E-2</v>
      </c>
      <c r="K12" s="54">
        <f t="shared" si="1"/>
        <v>0</v>
      </c>
      <c r="L12" s="697">
        <v>0</v>
      </c>
      <c r="M12" s="695">
        <f t="shared" si="2"/>
        <v>0</v>
      </c>
      <c r="N12" s="697">
        <v>0</v>
      </c>
      <c r="O12" s="725">
        <f>+M12*N12</f>
        <v>0</v>
      </c>
      <c r="P12" s="671"/>
    </row>
    <row r="13" spans="1:20">
      <c r="A13" s="688" t="s">
        <v>805</v>
      </c>
      <c r="B13" s="25"/>
      <c r="C13" s="681"/>
      <c r="D13" s="681"/>
      <c r="E13" s="54">
        <f>+E12</f>
        <v>4.151115383545273E-2</v>
      </c>
      <c r="F13" s="54"/>
      <c r="G13" s="54">
        <f t="shared" si="0"/>
        <v>0</v>
      </c>
      <c r="H13" s="697">
        <v>0</v>
      </c>
      <c r="I13" s="54"/>
      <c r="J13" s="54">
        <f>+J12</f>
        <v>9.5053235477439962E-2</v>
      </c>
      <c r="K13" s="54">
        <f t="shared" si="1"/>
        <v>0</v>
      </c>
      <c r="L13" s="697">
        <v>0</v>
      </c>
      <c r="M13" s="695">
        <f t="shared" si="2"/>
        <v>0</v>
      </c>
      <c r="N13" s="697">
        <v>0</v>
      </c>
      <c r="O13" s="725">
        <f>+M13*N13</f>
        <v>0</v>
      </c>
      <c r="P13" s="671"/>
    </row>
    <row r="14" spans="1:20" ht="16" thickBot="1">
      <c r="A14" s="689" t="s">
        <v>502</v>
      </c>
      <c r="B14" s="124"/>
      <c r="C14" s="690"/>
      <c r="D14" s="690"/>
      <c r="E14" s="703">
        <f>+E13</f>
        <v>4.151115383545273E-2</v>
      </c>
      <c r="F14" s="703"/>
      <c r="G14" s="703">
        <f t="shared" si="0"/>
        <v>0</v>
      </c>
      <c r="H14" s="704">
        <v>0</v>
      </c>
      <c r="I14" s="703"/>
      <c r="J14" s="703">
        <f>+J13</f>
        <v>9.5053235477439962E-2</v>
      </c>
      <c r="K14" s="703">
        <f t="shared" si="1"/>
        <v>0</v>
      </c>
      <c r="L14" s="704">
        <v>0</v>
      </c>
      <c r="M14" s="47">
        <f t="shared" si="2"/>
        <v>0</v>
      </c>
      <c r="N14" s="704">
        <v>0</v>
      </c>
      <c r="O14" s="726">
        <f>+M14*N14</f>
        <v>0</v>
      </c>
      <c r="P14" s="671"/>
    </row>
    <row r="15" spans="1:20">
      <c r="A15" s="56" t="s">
        <v>806</v>
      </c>
      <c r="B15" s="25"/>
      <c r="C15" s="25" t="s">
        <v>21</v>
      </c>
      <c r="D15" s="25"/>
      <c r="E15" s="25"/>
      <c r="F15" s="25"/>
      <c r="G15" s="25"/>
      <c r="H15" s="25"/>
      <c r="I15" s="25"/>
      <c r="J15" s="25"/>
      <c r="K15" s="25"/>
      <c r="L15" s="25"/>
      <c r="M15" s="671"/>
      <c r="N15" s="671"/>
      <c r="O15" s="700">
        <f>SUM(O10:O14)</f>
        <v>13979783.349442428</v>
      </c>
      <c r="P15" s="18"/>
    </row>
    <row r="16" spans="1:20">
      <c r="A16" s="739"/>
      <c r="B16" s="737"/>
      <c r="C16" s="1043" t="s">
        <v>1127</v>
      </c>
      <c r="D16" s="737"/>
      <c r="E16" s="737"/>
      <c r="F16" s="737"/>
      <c r="G16" s="737"/>
      <c r="H16" s="737"/>
      <c r="I16" s="737"/>
      <c r="J16" s="737"/>
      <c r="K16" s="737"/>
      <c r="L16" s="737"/>
      <c r="M16" s="749"/>
      <c r="N16" s="749"/>
      <c r="O16" s="738">
        <f>'12 Wholesale Dist True-Up'!K39</f>
        <v>-1880407.1642059514</v>
      </c>
      <c r="P16" s="18"/>
    </row>
    <row r="17" spans="1:16">
      <c r="A17" s="739"/>
      <c r="B17" s="737"/>
      <c r="C17" s="1043" t="s">
        <v>1128</v>
      </c>
      <c r="D17" s="737"/>
      <c r="E17" s="737"/>
      <c r="F17" s="737"/>
      <c r="G17" s="737"/>
      <c r="H17" s="737"/>
      <c r="I17" s="737"/>
      <c r="J17" s="737"/>
      <c r="K17" s="737"/>
      <c r="L17" s="737"/>
      <c r="M17" s="749"/>
      <c r="N17" s="749"/>
      <c r="O17" s="738">
        <f>O15+O16</f>
        <v>12099376.185236476</v>
      </c>
      <c r="P17" s="18"/>
    </row>
    <row r="18" spans="1:16">
      <c r="A18" s="739"/>
      <c r="B18" s="737"/>
      <c r="C18" s="737" t="s">
        <v>928</v>
      </c>
      <c r="D18" s="737"/>
      <c r="E18" s="737"/>
      <c r="F18" s="737"/>
      <c r="G18" s="737"/>
      <c r="H18" s="737"/>
      <c r="I18" s="737"/>
      <c r="J18" s="737"/>
      <c r="K18" s="737"/>
      <c r="M18" s="749"/>
      <c r="N18" s="749"/>
      <c r="O18" s="738"/>
      <c r="P18" s="18"/>
    </row>
    <row r="19" spans="1:16">
      <c r="A19" s="739"/>
      <c r="B19" s="737"/>
      <c r="C19" s="737"/>
      <c r="D19" s="737"/>
      <c r="E19" s="737"/>
      <c r="F19" s="737"/>
      <c r="G19" s="739" t="s">
        <v>786</v>
      </c>
      <c r="H19" s="737"/>
      <c r="I19" s="737"/>
      <c r="J19" s="737"/>
      <c r="K19" s="737"/>
      <c r="L19" s="737"/>
      <c r="M19" s="749"/>
      <c r="N19" s="749"/>
      <c r="O19" s="737" t="s">
        <v>789</v>
      </c>
      <c r="P19" s="749"/>
    </row>
    <row r="20" spans="1:16">
      <c r="A20" s="739"/>
      <c r="B20" s="737"/>
      <c r="C20" s="737"/>
      <c r="D20" s="737"/>
      <c r="E20" s="737"/>
      <c r="F20" s="737"/>
      <c r="G20" s="739" t="s">
        <v>787</v>
      </c>
      <c r="H20" s="737"/>
      <c r="I20" s="737"/>
      <c r="J20" s="737"/>
      <c r="K20" s="737"/>
      <c r="L20" s="737"/>
      <c r="M20" s="749"/>
      <c r="N20" s="749"/>
      <c r="O20" s="738"/>
      <c r="P20" s="749"/>
    </row>
    <row r="21" spans="1:16">
      <c r="A21" s="739"/>
      <c r="B21" s="737"/>
      <c r="C21" s="737"/>
      <c r="D21" s="737"/>
      <c r="E21" s="737"/>
      <c r="F21" s="737"/>
      <c r="G21" s="739" t="s">
        <v>859</v>
      </c>
      <c r="H21" s="737"/>
      <c r="I21" s="737"/>
      <c r="J21" s="737"/>
      <c r="K21" s="737"/>
      <c r="L21" s="737"/>
      <c r="M21" s="749"/>
      <c r="N21" s="749"/>
      <c r="O21" s="738"/>
      <c r="P21" s="749"/>
    </row>
    <row r="22" spans="1:16">
      <c r="A22" s="739"/>
      <c r="B22" s="737"/>
      <c r="C22" s="737"/>
      <c r="D22" s="737"/>
      <c r="E22" s="737"/>
      <c r="F22" s="737"/>
      <c r="G22" s="737"/>
      <c r="H22" s="737"/>
      <c r="I22" s="737"/>
      <c r="J22" s="737"/>
      <c r="K22" s="737"/>
      <c r="L22" s="737"/>
      <c r="M22" s="749"/>
      <c r="N22" s="749"/>
      <c r="O22" s="738"/>
      <c r="P22" s="749"/>
    </row>
    <row r="23" spans="1:16">
      <c r="A23" s="739"/>
      <c r="B23" s="737"/>
      <c r="C23" s="737"/>
      <c r="D23" s="737"/>
      <c r="E23" s="737"/>
      <c r="F23" s="737"/>
      <c r="G23" s="737"/>
      <c r="H23" s="737"/>
      <c r="I23" s="737"/>
      <c r="J23" s="737"/>
      <c r="K23" s="737"/>
      <c r="L23" s="737"/>
      <c r="M23" s="749"/>
      <c r="N23" s="749"/>
      <c r="O23" s="738"/>
      <c r="P23" s="749"/>
    </row>
    <row r="24" spans="1:16">
      <c r="A24" s="56"/>
      <c r="B24" s="25"/>
      <c r="C24" s="25"/>
      <c r="D24" s="25"/>
      <c r="E24" s="25"/>
      <c r="F24" s="25"/>
      <c r="G24" s="25"/>
      <c r="H24" s="25"/>
      <c r="I24" s="25"/>
      <c r="J24" s="25"/>
      <c r="K24" s="25"/>
      <c r="L24" s="25"/>
      <c r="M24" s="671"/>
      <c r="O24" s="671"/>
      <c r="P24" s="671"/>
    </row>
    <row r="25" spans="1:16">
      <c r="A25" s="36"/>
      <c r="B25" s="25"/>
      <c r="C25" s="156" t="s">
        <v>11</v>
      </c>
      <c r="D25" s="156" t="s">
        <v>12</v>
      </c>
      <c r="E25" s="156" t="s">
        <v>13</v>
      </c>
      <c r="F25" s="29" t="s">
        <v>10</v>
      </c>
      <c r="G25" s="29"/>
      <c r="H25" s="155" t="s">
        <v>14</v>
      </c>
      <c r="I25" s="29"/>
      <c r="J25" s="155" t="s">
        <v>15</v>
      </c>
      <c r="K25" s="29"/>
      <c r="L25" s="156"/>
      <c r="M25" s="671"/>
      <c r="N25" s="671"/>
      <c r="O25" s="671"/>
      <c r="P25" s="671"/>
    </row>
    <row r="26" spans="1:16">
      <c r="A26" s="36"/>
      <c r="B26" s="25"/>
      <c r="C26" s="31"/>
      <c r="D26" s="196"/>
      <c r="E26" s="29"/>
      <c r="F26" s="29"/>
      <c r="G26" s="197" t="s">
        <v>28</v>
      </c>
      <c r="H26" s="36"/>
      <c r="I26" s="29"/>
      <c r="J26" s="197" t="s">
        <v>822</v>
      </c>
      <c r="K26" s="29"/>
      <c r="L26" s="156"/>
      <c r="M26" s="671"/>
      <c r="N26" s="671"/>
      <c r="O26" s="671"/>
      <c r="P26" s="671"/>
    </row>
    <row r="27" spans="1:16">
      <c r="A27" s="146" t="s">
        <v>16</v>
      </c>
      <c r="B27" s="25"/>
      <c r="C27" s="31"/>
      <c r="D27" s="198" t="s">
        <v>302</v>
      </c>
      <c r="E27" s="197" t="s">
        <v>27</v>
      </c>
      <c r="F27" s="199"/>
      <c r="G27" s="1240" t="s">
        <v>925</v>
      </c>
      <c r="H27" s="1240"/>
      <c r="I27" s="199"/>
      <c r="J27" s="146" t="s">
        <v>29</v>
      </c>
      <c r="K27" s="29"/>
      <c r="L27" s="156"/>
    </row>
    <row r="28" spans="1:16" ht="16" thickBot="1">
      <c r="A28" s="33" t="s">
        <v>18</v>
      </c>
      <c r="B28" s="25"/>
      <c r="C28" s="200" t="s">
        <v>570</v>
      </c>
      <c r="D28" s="29"/>
      <c r="E28" s="29"/>
      <c r="F28" s="29"/>
      <c r="G28" s="1239" t="s">
        <v>926</v>
      </c>
      <c r="H28" s="1239"/>
      <c r="I28" s="29"/>
      <c r="J28" s="29"/>
      <c r="K28" s="29"/>
      <c r="L28" s="29"/>
    </row>
    <row r="29" spans="1:16">
      <c r="A29" s="146"/>
      <c r="B29" s="25"/>
      <c r="C29" s="31" t="s">
        <v>795</v>
      </c>
      <c r="D29" s="29"/>
      <c r="E29" s="29"/>
      <c r="F29" s="29"/>
      <c r="G29" s="29"/>
      <c r="H29" s="29"/>
      <c r="I29" s="29"/>
      <c r="J29" s="29"/>
      <c r="K29" s="29"/>
      <c r="L29" s="29"/>
    </row>
    <row r="30" spans="1:16">
      <c r="A30" s="146">
        <v>1</v>
      </c>
      <c r="B30" s="25"/>
      <c r="C30" s="31" t="s">
        <v>421</v>
      </c>
      <c r="D30" s="217" t="str">
        <f>+'Attachment H'!$B$2&amp;", Page 2, Line "&amp;'Attachment H'!A63</f>
        <v>Attachment H, Page 2, Line 1</v>
      </c>
      <c r="E30" s="216">
        <f>+'Attachment H'!D63</f>
        <v>0</v>
      </c>
      <c r="F30" s="29"/>
      <c r="G30" s="29" t="s">
        <v>30</v>
      </c>
      <c r="H30" s="18"/>
      <c r="I30" s="29"/>
      <c r="J30" s="18">
        <f>+H30*E30</f>
        <v>0</v>
      </c>
      <c r="K30" s="29"/>
      <c r="L30" s="29"/>
    </row>
    <row r="31" spans="1:16">
      <c r="A31" s="146">
        <f>+A30+1</f>
        <v>2</v>
      </c>
      <c r="B31" s="25"/>
      <c r="C31" s="31" t="s">
        <v>31</v>
      </c>
      <c r="D31" s="217" t="str">
        <f>+'Attachment H'!$B$2&amp;", Page 2, Line "&amp;'Attachment H'!A64</f>
        <v>Attachment H, Page 2, Line 2</v>
      </c>
      <c r="E31" s="216">
        <f>+'Attachment H'!D64</f>
        <v>0</v>
      </c>
      <c r="F31" s="29"/>
      <c r="G31" s="29" t="s">
        <v>30</v>
      </c>
      <c r="H31" s="27"/>
      <c r="I31" s="44"/>
      <c r="J31" s="18">
        <f>+H31*E31</f>
        <v>0</v>
      </c>
      <c r="K31" s="29"/>
      <c r="L31" s="29"/>
    </row>
    <row r="32" spans="1:16">
      <c r="A32" s="146">
        <f>+A31+1</f>
        <v>3</v>
      </c>
      <c r="B32" s="25"/>
      <c r="C32" s="31" t="s">
        <v>422</v>
      </c>
      <c r="D32" s="217" t="s">
        <v>987</v>
      </c>
      <c r="E32" s="216">
        <f>D194</f>
        <v>104838270.71836649</v>
      </c>
      <c r="F32" s="29"/>
      <c r="G32" s="29" t="s">
        <v>97</v>
      </c>
      <c r="H32" s="162">
        <v>1</v>
      </c>
      <c r="I32" s="44"/>
      <c r="J32" s="18">
        <f>+E32*H32</f>
        <v>104838270.71836649</v>
      </c>
      <c r="K32" s="29"/>
      <c r="L32" s="29"/>
    </row>
    <row r="33" spans="1:12">
      <c r="A33" s="146">
        <f>+A32+1</f>
        <v>4</v>
      </c>
      <c r="B33" s="25"/>
      <c r="C33" s="31" t="s">
        <v>125</v>
      </c>
      <c r="D33" s="217" t="str">
        <f>+'Attachment H'!$B$2&amp;", Page 2, Line "&amp;'Attachment H'!A66</f>
        <v>Attachment H, Page 2, Line 4</v>
      </c>
      <c r="E33" s="216">
        <f>+'Attachment H'!D66</f>
        <v>15234.695919002444</v>
      </c>
      <c r="F33" s="29"/>
      <c r="G33" s="29" t="s">
        <v>32</v>
      </c>
      <c r="H33" s="27">
        <f>J150</f>
        <v>1</v>
      </c>
      <c r="I33" s="44"/>
      <c r="J33" s="18">
        <f>+H33*E33</f>
        <v>15234.695919002444</v>
      </c>
      <c r="K33" s="29"/>
      <c r="L33" s="29"/>
    </row>
    <row r="34" spans="1:12" ht="16" thickBot="1">
      <c r="A34" s="146">
        <f>+A33+1</f>
        <v>5</v>
      </c>
      <c r="B34" s="25"/>
      <c r="C34" s="31" t="s">
        <v>423</v>
      </c>
      <c r="D34" s="217" t="str">
        <f>+'Attachment H'!$B$2&amp;", Page 2, Line "&amp;'Attachment H'!A67</f>
        <v>Attachment H, Page 2, Line 5</v>
      </c>
      <c r="E34" s="216">
        <f>+'Attachment H'!D67</f>
        <v>0</v>
      </c>
      <c r="F34" s="29"/>
      <c r="G34" s="29" t="s">
        <v>184</v>
      </c>
      <c r="H34" s="27">
        <f>L154</f>
        <v>0</v>
      </c>
      <c r="I34" s="44"/>
      <c r="J34" s="203">
        <f>+H34*E34</f>
        <v>0</v>
      </c>
      <c r="K34" s="29"/>
      <c r="L34" s="29"/>
    </row>
    <row r="35" spans="1:12">
      <c r="A35" s="146">
        <f>+A34+1</f>
        <v>6</v>
      </c>
      <c r="B35" s="25"/>
      <c r="C35" s="28" t="s">
        <v>331</v>
      </c>
      <c r="D35" s="37" t="s">
        <v>330</v>
      </c>
      <c r="E35" s="216">
        <f>SUM(E30:E34)</f>
        <v>104853505.4142855</v>
      </c>
      <c r="F35" s="29"/>
      <c r="G35" s="29" t="s">
        <v>33</v>
      </c>
      <c r="H35" s="204">
        <f>IF(J35&gt;0,J35/E35,0)</f>
        <v>1</v>
      </c>
      <c r="I35" s="44"/>
      <c r="J35" s="18">
        <f>SUM(J30:J34)</f>
        <v>104853505.4142855</v>
      </c>
      <c r="K35" s="29"/>
      <c r="L35" s="205"/>
    </row>
    <row r="36" spans="1:12">
      <c r="A36" s="146"/>
      <c r="B36" s="25"/>
      <c r="C36" s="31"/>
      <c r="D36" s="37"/>
      <c r="E36" s="216"/>
      <c r="F36" s="29"/>
      <c r="G36" s="29"/>
      <c r="H36" s="205"/>
      <c r="I36" s="29"/>
      <c r="J36" s="18"/>
      <c r="K36" s="29"/>
      <c r="L36" s="205"/>
    </row>
    <row r="37" spans="1:12">
      <c r="A37" s="146">
        <f>+A35+1</f>
        <v>7</v>
      </c>
      <c r="B37" s="25"/>
      <c r="C37" s="31" t="s">
        <v>935</v>
      </c>
      <c r="D37" s="37"/>
      <c r="E37" s="216"/>
      <c r="F37" s="29"/>
      <c r="G37" s="29"/>
      <c r="H37" s="29"/>
      <c r="I37" s="29"/>
      <c r="J37" s="18"/>
      <c r="K37" s="29"/>
      <c r="L37" s="29"/>
    </row>
    <row r="38" spans="1:12">
      <c r="A38" s="146">
        <f t="shared" ref="A38:A43" si="3">+A37+1</f>
        <v>8</v>
      </c>
      <c r="B38" s="25"/>
      <c r="C38" s="31" t="s">
        <v>421</v>
      </c>
      <c r="D38" s="217" t="str">
        <f>+'Attachment H'!$B$2&amp;", Page 2, Line "&amp;'Attachment H'!A71</f>
        <v>Attachment H, Page 2, Line 8</v>
      </c>
      <c r="E38" s="216">
        <f>+'Attachment H'!D71</f>
        <v>0</v>
      </c>
      <c r="F38" s="29"/>
      <c r="G38" s="29" t="s">
        <v>30</v>
      </c>
      <c r="H38" s="18"/>
      <c r="I38" s="29"/>
      <c r="J38" s="18">
        <f>+H38*E38</f>
        <v>0</v>
      </c>
      <c r="K38" s="29"/>
      <c r="L38" s="29"/>
    </row>
    <row r="39" spans="1:12">
      <c r="A39" s="146">
        <f t="shared" si="3"/>
        <v>9</v>
      </c>
      <c r="B39" s="25"/>
      <c r="C39" s="31" t="s">
        <v>31</v>
      </c>
      <c r="D39" s="217" t="str">
        <f>+'Attachment H'!$B$2&amp;", Page 2, Line "&amp;'Attachment H'!A72</f>
        <v>Attachment H, Page 2, Line 9</v>
      </c>
      <c r="E39" s="216">
        <f>+'Attachment H'!D72</f>
        <v>0</v>
      </c>
      <c r="F39" s="29"/>
      <c r="G39" s="29" t="s">
        <v>30</v>
      </c>
      <c r="H39" s="27"/>
      <c r="I39" s="44"/>
      <c r="J39" s="18">
        <f>+H39*E39</f>
        <v>0</v>
      </c>
      <c r="K39" s="29"/>
      <c r="L39" s="29"/>
    </row>
    <row r="40" spans="1:12">
      <c r="A40" s="146">
        <f t="shared" si="3"/>
        <v>10</v>
      </c>
      <c r="B40" s="25"/>
      <c r="C40" s="31" t="s">
        <v>422</v>
      </c>
      <c r="D40" s="217" t="s">
        <v>937</v>
      </c>
      <c r="E40" s="216">
        <f>E194</f>
        <v>27513215.336611129</v>
      </c>
      <c r="F40" s="29"/>
      <c r="G40" s="29" t="s">
        <v>97</v>
      </c>
      <c r="H40" s="162">
        <v>1</v>
      </c>
      <c r="I40" s="44"/>
      <c r="J40" s="216">
        <f>+H40*E40</f>
        <v>27513215.336611129</v>
      </c>
      <c r="K40" s="29"/>
      <c r="L40" s="29"/>
    </row>
    <row r="41" spans="1:12">
      <c r="A41" s="146">
        <f t="shared" si="3"/>
        <v>11</v>
      </c>
      <c r="B41" s="25"/>
      <c r="C41" s="31" t="s">
        <v>125</v>
      </c>
      <c r="D41" s="217" t="str">
        <f>+'Attachment H'!$B$2&amp;", Page 2, Line "&amp;'Attachment H'!A74</f>
        <v>Attachment H, Page 2, Line 11</v>
      </c>
      <c r="E41" s="216">
        <f>+'Attachment H'!D74</f>
        <v>6528.9832936758603</v>
      </c>
      <c r="F41" s="29"/>
      <c r="G41" s="29" t="s">
        <v>32</v>
      </c>
      <c r="H41" s="27">
        <f>+H33</f>
        <v>1</v>
      </c>
      <c r="I41" s="44"/>
      <c r="J41" s="18">
        <f>+H41*E41</f>
        <v>6528.9832936758603</v>
      </c>
      <c r="K41" s="29"/>
      <c r="L41" s="29"/>
    </row>
    <row r="42" spans="1:12" ht="16" thickBot="1">
      <c r="A42" s="146">
        <f t="shared" si="3"/>
        <v>12</v>
      </c>
      <c r="B42" s="25"/>
      <c r="C42" s="31" t="s">
        <v>423</v>
      </c>
      <c r="D42" s="217" t="str">
        <f>+'Attachment H'!$B$2&amp;", Page 2, Line "&amp;'Attachment H'!A75</f>
        <v>Attachment H, Page 2, Line 12</v>
      </c>
      <c r="E42" s="228">
        <f>+'Attachment H'!D75</f>
        <v>0</v>
      </c>
      <c r="F42" s="29"/>
      <c r="G42" s="29" t="s">
        <v>184</v>
      </c>
      <c r="H42" s="27">
        <f>+H34</f>
        <v>0</v>
      </c>
      <c r="I42" s="44"/>
      <c r="J42" s="203">
        <f>+H42*E42</f>
        <v>0</v>
      </c>
      <c r="K42" s="29"/>
      <c r="L42" s="29"/>
    </row>
    <row r="43" spans="1:12">
      <c r="A43" s="146">
        <f t="shared" si="3"/>
        <v>13</v>
      </c>
      <c r="B43" s="25"/>
      <c r="C43" s="31" t="s">
        <v>333</v>
      </c>
      <c r="D43" s="37" t="s">
        <v>332</v>
      </c>
      <c r="E43" s="216">
        <f>SUM(E38:E42)</f>
        <v>27519744.319904804</v>
      </c>
      <c r="F43" s="29"/>
      <c r="G43" s="29"/>
      <c r="H43" s="27"/>
      <c r="I43" s="44"/>
      <c r="J43" s="18">
        <f>SUM(J38:J42)</f>
        <v>27519744.319904804</v>
      </c>
      <c r="K43" s="29"/>
      <c r="L43" s="29"/>
    </row>
    <row r="44" spans="1:12">
      <c r="A44" s="146"/>
      <c r="B44" s="25"/>
      <c r="C44" s="36"/>
      <c r="D44" s="37" t="s">
        <v>10</v>
      </c>
      <c r="E44" s="216"/>
      <c r="F44" s="29"/>
      <c r="G44" s="29"/>
      <c r="H44" s="204"/>
      <c r="I44" s="29"/>
      <c r="J44" s="18"/>
      <c r="K44" s="29"/>
      <c r="L44" s="205"/>
    </row>
    <row r="45" spans="1:12">
      <c r="A45" s="146">
        <f>+A43+1</f>
        <v>14</v>
      </c>
      <c r="B45" s="25"/>
      <c r="C45" s="31" t="s">
        <v>34</v>
      </c>
      <c r="D45" s="37"/>
      <c r="E45" s="216"/>
      <c r="F45" s="29"/>
      <c r="G45" s="29"/>
      <c r="H45" s="27"/>
      <c r="I45" s="29"/>
      <c r="J45" s="18"/>
      <c r="K45" s="29"/>
      <c r="L45" s="29"/>
    </row>
    <row r="46" spans="1:12">
      <c r="A46" s="146">
        <f t="shared" ref="A46:A51" si="4">+A45+1</f>
        <v>15</v>
      </c>
      <c r="B46" s="25"/>
      <c r="C46" s="31" t="s">
        <v>421</v>
      </c>
      <c r="D46" s="37" t="str">
        <f>"(line "&amp;A30&amp;" - line "&amp;A38&amp;")"</f>
        <v>(line 1 - line 8)</v>
      </c>
      <c r="E46" s="216">
        <f>E30-E38</f>
        <v>0</v>
      </c>
      <c r="F46" s="44"/>
      <c r="G46" s="44"/>
      <c r="H46" s="204"/>
      <c r="I46" s="44"/>
      <c r="J46" s="18">
        <f>J30-J38</f>
        <v>0</v>
      </c>
      <c r="K46" s="29"/>
      <c r="L46" s="205"/>
    </row>
    <row r="47" spans="1:12">
      <c r="A47" s="146">
        <f t="shared" si="4"/>
        <v>16</v>
      </c>
      <c r="B47" s="25"/>
      <c r="C47" s="31" t="s">
        <v>31</v>
      </c>
      <c r="D47" s="37" t="s">
        <v>335</v>
      </c>
      <c r="E47" s="216">
        <f>E31-E39</f>
        <v>0</v>
      </c>
      <c r="F47" s="44"/>
      <c r="G47" s="44"/>
      <c r="H47" s="27"/>
      <c r="I47" s="44"/>
      <c r="J47" s="18">
        <f>J31-J39</f>
        <v>0</v>
      </c>
      <c r="K47" s="29"/>
      <c r="L47" s="205"/>
    </row>
    <row r="48" spans="1:12">
      <c r="A48" s="146">
        <f t="shared" si="4"/>
        <v>17</v>
      </c>
      <c r="B48" s="25"/>
      <c r="C48" s="31" t="s">
        <v>422</v>
      </c>
      <c r="D48" s="37" t="str">
        <f>"(line "&amp;A32&amp;" - line "&amp;A40&amp;")"</f>
        <v>(line 3 - line 10)</v>
      </c>
      <c r="E48" s="216">
        <f>E32-E40</f>
        <v>77325055.381755352</v>
      </c>
      <c r="F48" s="44"/>
      <c r="G48" s="44"/>
      <c r="H48" s="204"/>
      <c r="I48" s="44"/>
      <c r="J48" s="216">
        <f>J32-J40</f>
        <v>77325055.381755352</v>
      </c>
      <c r="K48" s="29"/>
      <c r="L48" s="205"/>
    </row>
    <row r="49" spans="1:12">
      <c r="A49" s="146">
        <f t="shared" si="4"/>
        <v>18</v>
      </c>
      <c r="B49" s="25"/>
      <c r="C49" s="31" t="s">
        <v>125</v>
      </c>
      <c r="D49" s="37" t="s">
        <v>336</v>
      </c>
      <c r="E49" s="216">
        <f>E33-E41</f>
        <v>8705.7126253265851</v>
      </c>
      <c r="F49" s="44"/>
      <c r="G49" s="44"/>
      <c r="H49" s="204"/>
      <c r="I49" s="44"/>
      <c r="J49" s="18">
        <f>J33-J41</f>
        <v>8705.7126253265851</v>
      </c>
      <c r="K49" s="29"/>
      <c r="L49" s="205"/>
    </row>
    <row r="50" spans="1:12" ht="16" thickBot="1">
      <c r="A50" s="146">
        <f t="shared" si="4"/>
        <v>19</v>
      </c>
      <c r="B50" s="25"/>
      <c r="C50" s="31" t="s">
        <v>423</v>
      </c>
      <c r="D50" s="37" t="str">
        <f>"(line "&amp;A34&amp;" - line "&amp;A42&amp;")"</f>
        <v>(line 5 - line 12)</v>
      </c>
      <c r="E50" s="228">
        <f>E34-E42</f>
        <v>0</v>
      </c>
      <c r="F50" s="44"/>
      <c r="G50" s="44"/>
      <c r="H50" s="204"/>
      <c r="I50" s="44"/>
      <c r="J50" s="203">
        <f>J34-J42</f>
        <v>0</v>
      </c>
      <c r="K50" s="29"/>
      <c r="L50" s="205"/>
    </row>
    <row r="51" spans="1:12">
      <c r="A51" s="146">
        <f t="shared" si="4"/>
        <v>20</v>
      </c>
      <c r="B51" s="25"/>
      <c r="C51" s="31" t="s">
        <v>339</v>
      </c>
      <c r="D51" s="37" t="s">
        <v>334</v>
      </c>
      <c r="E51" s="216">
        <f>SUM(E46:E50)</f>
        <v>77333761.094380677</v>
      </c>
      <c r="F51" s="44"/>
      <c r="G51" s="44" t="s">
        <v>35</v>
      </c>
      <c r="H51" s="204">
        <f>IF(J51&gt;0,J51/E51,0)</f>
        <v>1</v>
      </c>
      <c r="I51" s="44"/>
      <c r="J51" s="18">
        <f>SUM(J46:J50)</f>
        <v>77333761.094380677</v>
      </c>
      <c r="K51" s="29"/>
      <c r="L51" s="29"/>
    </row>
    <row r="52" spans="1:12">
      <c r="A52" s="146"/>
      <c r="B52" s="25"/>
      <c r="C52" s="36"/>
      <c r="D52" s="37"/>
      <c r="E52" s="216"/>
      <c r="F52" s="29"/>
      <c r="G52" s="34"/>
      <c r="H52" s="34"/>
      <c r="I52" s="37"/>
      <c r="J52" s="18"/>
      <c r="K52" s="29"/>
      <c r="L52" s="205"/>
    </row>
    <row r="53" spans="1:12">
      <c r="A53" s="146">
        <f>+A51+1</f>
        <v>21</v>
      </c>
      <c r="B53" s="25"/>
      <c r="C53" s="28" t="s">
        <v>794</v>
      </c>
      <c r="D53" s="37"/>
      <c r="E53" s="216"/>
      <c r="F53" s="29"/>
      <c r="G53" s="37"/>
      <c r="H53" s="37"/>
      <c r="I53" s="37"/>
      <c r="J53" s="18"/>
      <c r="K53" s="29"/>
      <c r="L53" s="29"/>
    </row>
    <row r="54" spans="1:12">
      <c r="A54" s="146">
        <f>+A53+1</f>
        <v>22</v>
      </c>
      <c r="B54" s="25"/>
      <c r="C54" s="31" t="s">
        <v>126</v>
      </c>
      <c r="D54" s="217" t="str">
        <f>+'Attachment H'!$B$2&amp;", Page 2, Line "&amp;'Attachment H'!A87</f>
        <v>Attachment H, Page 2, Line 22</v>
      </c>
      <c r="E54" s="216">
        <f>+'Attachment H'!D87</f>
        <v>0</v>
      </c>
      <c r="F54" s="37"/>
      <c r="G54" s="37" t="s">
        <v>30</v>
      </c>
      <c r="H54" s="206" t="s">
        <v>185</v>
      </c>
      <c r="I54" s="217"/>
      <c r="J54" s="18">
        <v>0</v>
      </c>
      <c r="K54" s="29"/>
      <c r="L54" s="205"/>
    </row>
    <row r="55" spans="1:12">
      <c r="A55" s="146">
        <f>+A54+1</f>
        <v>23</v>
      </c>
      <c r="B55" s="25"/>
      <c r="C55" s="31" t="s">
        <v>127</v>
      </c>
      <c r="D55" s="217" t="str">
        <f>+'Attachment H'!$B$2&amp;", Page 2, Line "&amp;'Attachment H'!A88</f>
        <v>Attachment H, Page 2, Line 23</v>
      </c>
      <c r="E55" s="216">
        <f>+'Attachment H'!D88</f>
        <v>-5693621.5599168362</v>
      </c>
      <c r="F55" s="29"/>
      <c r="G55" s="37" t="s">
        <v>97</v>
      </c>
      <c r="H55" s="535">
        <v>1</v>
      </c>
      <c r="I55" s="217"/>
      <c r="J55" s="18">
        <f>E55*H55</f>
        <v>-5693621.5599168362</v>
      </c>
      <c r="K55" s="29"/>
      <c r="L55" s="205"/>
    </row>
    <row r="56" spans="1:12">
      <c r="A56" s="146">
        <f>+A55+1</f>
        <v>24</v>
      </c>
      <c r="B56" s="25"/>
      <c r="C56" s="31" t="s">
        <v>128</v>
      </c>
      <c r="D56" s="217" t="str">
        <f>+'Attachment H'!$B$2&amp;", Page 2, Line "&amp;'Attachment H'!A89</f>
        <v>Attachment H, Page 2, Line 24</v>
      </c>
      <c r="E56" s="216">
        <f>+'Attachment H'!D89</f>
        <v>-570561.20848226873</v>
      </c>
      <c r="F56" s="29"/>
      <c r="G56" s="37" t="s">
        <v>97</v>
      </c>
      <c r="H56" s="535">
        <v>1</v>
      </c>
      <c r="I56" s="217"/>
      <c r="J56" s="18">
        <f>E56*H56</f>
        <v>-570561.20848226873</v>
      </c>
      <c r="K56" s="29"/>
      <c r="L56" s="205"/>
    </row>
    <row r="57" spans="1:12">
      <c r="A57" s="146">
        <f>+A56+1</f>
        <v>25</v>
      </c>
      <c r="B57" s="25"/>
      <c r="C57" s="31" t="s">
        <v>150</v>
      </c>
      <c r="D57" s="217" t="str">
        <f>+'Attachment H'!$B$2&amp;", Page 2, Line "&amp;'Attachment H'!A90</f>
        <v>Attachment H, Page 2, Line 25</v>
      </c>
      <c r="E57" s="216">
        <f>+'Attachment H'!D90</f>
        <v>-38198.355781905833</v>
      </c>
      <c r="F57" s="29"/>
      <c r="G57" s="37" t="s">
        <v>97</v>
      </c>
      <c r="H57" s="535">
        <v>1</v>
      </c>
      <c r="I57" s="217"/>
      <c r="J57" s="18">
        <f>E57*H57</f>
        <v>-38198.355781905833</v>
      </c>
      <c r="K57" s="29"/>
      <c r="L57" s="205"/>
    </row>
    <row r="58" spans="1:12">
      <c r="A58" s="146">
        <f>+A57+1</f>
        <v>26</v>
      </c>
      <c r="B58" s="25"/>
      <c r="C58" s="36" t="s">
        <v>129</v>
      </c>
      <c r="D58" s="217" t="str">
        <f>+'Attachment H'!$B$2&amp;", Page 2, Line "&amp;'Attachment H'!A91</f>
        <v>Attachment H, Page 2, Line 26</v>
      </c>
      <c r="E58" s="216">
        <f>+'Attachment H'!D91</f>
        <v>0</v>
      </c>
      <c r="F58" s="29"/>
      <c r="G58" s="37" t="s">
        <v>36</v>
      </c>
      <c r="H58" s="535">
        <f>+H51</f>
        <v>1</v>
      </c>
      <c r="I58" s="217"/>
      <c r="J58" s="42">
        <f>E58*H58</f>
        <v>0</v>
      </c>
      <c r="K58" s="29"/>
      <c r="L58" s="205"/>
    </row>
    <row r="59" spans="1:12">
      <c r="A59" s="534" t="s">
        <v>586</v>
      </c>
      <c r="B59" s="25"/>
      <c r="C59" s="34" t="s">
        <v>688</v>
      </c>
      <c r="D59" s="217" t="s">
        <v>938</v>
      </c>
      <c r="E59" s="216">
        <f>L207</f>
        <v>0</v>
      </c>
      <c r="F59" s="37"/>
      <c r="G59" s="37" t="s">
        <v>97</v>
      </c>
      <c r="H59" s="535">
        <v>1</v>
      </c>
      <c r="I59" s="217"/>
      <c r="J59" s="53">
        <f>+H59*E59</f>
        <v>0</v>
      </c>
      <c r="K59" s="37"/>
      <c r="L59" s="536"/>
    </row>
    <row r="60" spans="1:12">
      <c r="A60" s="146">
        <f>+A58+1</f>
        <v>27</v>
      </c>
      <c r="B60" s="25"/>
      <c r="C60" s="176" t="s">
        <v>107</v>
      </c>
      <c r="D60" s="217" t="str">
        <f>+'Attachment H'!$B$2&amp;", Page 2, Line "&amp;'Attachment H'!A93</f>
        <v>Attachment H, Page 2, Line 27</v>
      </c>
      <c r="E60" s="216">
        <f>+'Attachment H'!D93</f>
        <v>0</v>
      </c>
      <c r="F60" s="209"/>
      <c r="G60" s="210" t="s">
        <v>30</v>
      </c>
      <c r="H60" s="211"/>
      <c r="I60" s="210"/>
      <c r="J60" s="42">
        <f>+H60*E60</f>
        <v>0</v>
      </c>
      <c r="K60" s="670"/>
      <c r="L60" s="205"/>
    </row>
    <row r="61" spans="1:12">
      <c r="A61" s="146">
        <f>+A60+1</f>
        <v>28</v>
      </c>
      <c r="B61" s="25"/>
      <c r="C61" s="212" t="s">
        <v>165</v>
      </c>
      <c r="D61" s="217" t="str">
        <f>+'Attachment H'!$B$2&amp;", Page 2, Line "&amp;'Attachment H'!A94</f>
        <v>Attachment H, Page 2, Line 28</v>
      </c>
      <c r="E61" s="216">
        <f>+'Attachment H'!D94</f>
        <v>0</v>
      </c>
      <c r="F61" s="210"/>
      <c r="G61" s="210" t="str">
        <f>+G62</f>
        <v>DA</v>
      </c>
      <c r="H61" s="535">
        <v>1</v>
      </c>
      <c r="I61" s="210"/>
      <c r="J61" s="42">
        <f>+H61*E61</f>
        <v>0</v>
      </c>
      <c r="K61" s="670"/>
      <c r="L61" s="205"/>
    </row>
    <row r="62" spans="1:12" ht="16" thickBot="1">
      <c r="A62" s="146">
        <f>+A61+1</f>
        <v>29</v>
      </c>
      <c r="B62" s="25"/>
      <c r="C62" s="212" t="s">
        <v>166</v>
      </c>
      <c r="D62" s="217" t="str">
        <f>+'Attachment H'!$B$2&amp;", Page 2, Line "&amp;'Attachment H'!A95</f>
        <v>Attachment H, Page 2, Line 29</v>
      </c>
      <c r="E62" s="228">
        <f>+'Attachment H'!D95</f>
        <v>0</v>
      </c>
      <c r="F62" s="209"/>
      <c r="G62" s="210" t="s">
        <v>97</v>
      </c>
      <c r="H62" s="535">
        <v>1</v>
      </c>
      <c r="I62" s="210"/>
      <c r="J62" s="203">
        <f>+H62*E62</f>
        <v>0</v>
      </c>
      <c r="K62" s="670"/>
      <c r="L62" s="205"/>
    </row>
    <row r="63" spans="1:12">
      <c r="A63" s="146">
        <f>+A62+1</f>
        <v>30</v>
      </c>
      <c r="B63" s="25"/>
      <c r="C63" s="31" t="s">
        <v>338</v>
      </c>
      <c r="D63" s="37" t="s">
        <v>337</v>
      </c>
      <c r="E63" s="18">
        <f>SUM(E54:E62)</f>
        <v>-6302381.1241810108</v>
      </c>
      <c r="F63" s="29"/>
      <c r="G63" s="37"/>
      <c r="H63" s="217"/>
      <c r="I63" s="217"/>
      <c r="J63" s="18">
        <f>SUM(J54:J62)</f>
        <v>-6302381.1241810108</v>
      </c>
      <c r="K63" s="29"/>
      <c r="L63" s="29"/>
    </row>
    <row r="64" spans="1:12">
      <c r="A64" s="146"/>
      <c r="B64" s="25"/>
      <c r="C64" s="36"/>
      <c r="D64" s="37"/>
      <c r="E64" s="18"/>
      <c r="F64" s="29"/>
      <c r="G64" s="37"/>
      <c r="H64" s="536"/>
      <c r="I64" s="37"/>
      <c r="J64" s="18"/>
      <c r="K64" s="29"/>
      <c r="L64" s="205"/>
    </row>
    <row r="65" spans="1:15">
      <c r="A65" s="146">
        <f>+A63+1</f>
        <v>31</v>
      </c>
      <c r="B65" s="25"/>
      <c r="C65" s="28" t="s">
        <v>807</v>
      </c>
      <c r="D65" s="217" t="s">
        <v>939</v>
      </c>
      <c r="E65" s="201"/>
      <c r="F65" s="29"/>
      <c r="G65" s="29" t="s">
        <v>97</v>
      </c>
      <c r="H65" s="162">
        <v>1</v>
      </c>
      <c r="I65" s="44"/>
      <c r="J65" s="18">
        <f>+H65*E65</f>
        <v>0</v>
      </c>
      <c r="K65" s="29"/>
      <c r="L65" s="29"/>
    </row>
    <row r="66" spans="1:15">
      <c r="A66" s="146"/>
      <c r="B66" s="25"/>
      <c r="C66" s="31"/>
      <c r="D66" s="37"/>
      <c r="E66" s="18"/>
      <c r="F66" s="29"/>
      <c r="G66" s="29"/>
      <c r="H66" s="27"/>
      <c r="I66" s="44"/>
      <c r="J66" s="18"/>
      <c r="K66" s="29"/>
      <c r="L66" s="29"/>
    </row>
    <row r="67" spans="1:15">
      <c r="A67" s="146">
        <f>+A65+1</f>
        <v>32</v>
      </c>
      <c r="B67" s="25"/>
      <c r="C67" s="31" t="s">
        <v>343</v>
      </c>
      <c r="D67" s="37"/>
      <c r="E67" s="18"/>
      <c r="F67" s="29"/>
      <c r="G67" s="29"/>
      <c r="H67" s="27"/>
      <c r="I67" s="44"/>
      <c r="J67" s="18"/>
      <c r="K67" s="29"/>
      <c r="L67" s="29"/>
    </row>
    <row r="68" spans="1:15">
      <c r="A68" s="146">
        <f>+A67+1</f>
        <v>33</v>
      </c>
      <c r="B68" s="25"/>
      <c r="C68" s="31" t="s">
        <v>186</v>
      </c>
      <c r="D68" s="34" t="s">
        <v>988</v>
      </c>
      <c r="E68" s="216">
        <f>(E93)/8</f>
        <v>355285.21496312326</v>
      </c>
      <c r="F68" s="37"/>
      <c r="G68" s="37"/>
      <c r="H68" s="162"/>
      <c r="I68" s="217"/>
      <c r="J68" s="216">
        <f>(J93)/8</f>
        <v>355285.21496312326</v>
      </c>
      <c r="K68" s="152"/>
      <c r="L68" s="205"/>
    </row>
    <row r="69" spans="1:15">
      <c r="A69" s="146">
        <f>+A68+1</f>
        <v>34</v>
      </c>
      <c r="B69" s="25"/>
      <c r="C69" s="31" t="s">
        <v>808</v>
      </c>
      <c r="D69" s="217" t="s">
        <v>940</v>
      </c>
      <c r="E69" s="201">
        <f>H194</f>
        <v>829687.05491261918</v>
      </c>
      <c r="F69" s="29"/>
      <c r="G69" s="29" t="s">
        <v>97</v>
      </c>
      <c r="H69" s="162">
        <v>1</v>
      </c>
      <c r="I69" s="44"/>
      <c r="J69" s="18">
        <f>+H69*E69</f>
        <v>829687.05491261918</v>
      </c>
      <c r="K69" s="29" t="s">
        <v>10</v>
      </c>
      <c r="L69" s="205"/>
    </row>
    <row r="70" spans="1:15" ht="16" thickBot="1">
      <c r="A70" s="146">
        <f>+A69+1</f>
        <v>35</v>
      </c>
      <c r="B70" s="25"/>
      <c r="C70" s="31" t="s">
        <v>130</v>
      </c>
      <c r="D70" s="217" t="str">
        <f>+'Attachment H'!$B$2&amp;", Page 2, Line "&amp;'Attachment H'!A103</f>
        <v>Attachment H, Page 2, Line 35</v>
      </c>
      <c r="E70" s="202">
        <f>+'4- Rate Base'!H24</f>
        <v>0</v>
      </c>
      <c r="F70" s="29"/>
      <c r="G70" s="29" t="s">
        <v>37</v>
      </c>
      <c r="H70" s="27">
        <f>+H35</f>
        <v>1</v>
      </c>
      <c r="I70" s="44"/>
      <c r="J70" s="203">
        <f>+H70*E70</f>
        <v>0</v>
      </c>
      <c r="K70" s="29"/>
      <c r="L70" s="205"/>
    </row>
    <row r="71" spans="1:15">
      <c r="A71" s="146">
        <f>+A70+1</f>
        <v>36</v>
      </c>
      <c r="B71" s="25"/>
      <c r="C71" s="31" t="s">
        <v>342</v>
      </c>
      <c r="D71" s="152" t="s">
        <v>677</v>
      </c>
      <c r="E71" s="18">
        <f>SUM(E68:E70)</f>
        <v>1184972.2698757425</v>
      </c>
      <c r="F71" s="152"/>
      <c r="G71" s="152"/>
      <c r="H71" s="218"/>
      <c r="I71" s="218"/>
      <c r="J71" s="18">
        <f>J68+J69+J70</f>
        <v>1184972.2698757425</v>
      </c>
      <c r="K71" s="152"/>
      <c r="L71" s="152"/>
    </row>
    <row r="72" spans="1:15" ht="16" thickBot="1">
      <c r="A72" s="146"/>
      <c r="B72" s="25"/>
      <c r="C72" s="36"/>
      <c r="D72" s="29"/>
      <c r="E72" s="203"/>
      <c r="F72" s="29"/>
      <c r="G72" s="29"/>
      <c r="H72" s="29"/>
      <c r="I72" s="29"/>
      <c r="J72" s="203"/>
      <c r="K72" s="29"/>
      <c r="L72" s="29"/>
    </row>
    <row r="73" spans="1:15" ht="16" thickBot="1">
      <c r="A73" s="146">
        <f>+A71+1</f>
        <v>37</v>
      </c>
      <c r="B73" s="25"/>
      <c r="C73" s="31" t="s">
        <v>345</v>
      </c>
      <c r="D73" s="29" t="s">
        <v>344</v>
      </c>
      <c r="E73" s="219">
        <f>+E71+E65+E63+E51</f>
        <v>72216352.240075409</v>
      </c>
      <c r="F73" s="44"/>
      <c r="G73" s="44"/>
      <c r="H73" s="220"/>
      <c r="I73" s="44"/>
      <c r="J73" s="219">
        <f>+J71+J65+J63+J51</f>
        <v>72216352.240075409</v>
      </c>
      <c r="K73" s="29"/>
      <c r="L73" s="205"/>
    </row>
    <row r="74" spans="1:15" ht="16" thickTop="1">
      <c r="A74" s="146"/>
      <c r="B74" s="25"/>
      <c r="C74" s="31"/>
      <c r="D74" s="29"/>
      <c r="E74" s="221"/>
      <c r="F74" s="44"/>
      <c r="G74" s="44"/>
      <c r="H74" s="220"/>
      <c r="I74" s="44"/>
      <c r="J74" s="221"/>
      <c r="K74" s="29"/>
      <c r="L74" s="205"/>
    </row>
    <row r="75" spans="1:15">
      <c r="A75" s="146"/>
      <c r="B75" s="25"/>
      <c r="C75" s="31"/>
      <c r="D75" s="29"/>
      <c r="E75" s="221"/>
      <c r="F75" s="44"/>
      <c r="G75" s="44"/>
      <c r="H75" s="220"/>
      <c r="I75" s="44"/>
      <c r="J75" s="221"/>
      <c r="K75" s="29"/>
      <c r="L75" s="205"/>
    </row>
    <row r="76" spans="1:15" ht="24" customHeight="1">
      <c r="A76" s="146"/>
      <c r="B76" s="25"/>
      <c r="C76" s="31"/>
      <c r="D76" s="29"/>
      <c r="E76" s="29"/>
      <c r="F76" s="29"/>
      <c r="G76" s="29"/>
      <c r="H76" s="29"/>
      <c r="I76" s="29"/>
      <c r="J76" s="29"/>
      <c r="K76" s="29"/>
      <c r="O76" s="222" t="s">
        <v>916</v>
      </c>
    </row>
    <row r="77" spans="1:15">
      <c r="A77" s="146"/>
      <c r="B77" s="25"/>
      <c r="C77" s="31"/>
      <c r="D77" s="29"/>
      <c r="E77" s="29"/>
      <c r="F77" s="29"/>
      <c r="G77" s="29"/>
      <c r="H77" s="29"/>
      <c r="I77" s="29"/>
      <c r="J77" s="29"/>
      <c r="K77" s="29"/>
      <c r="L77" s="222"/>
    </row>
    <row r="78" spans="1:15">
      <c r="A78" s="146"/>
      <c r="B78" s="25"/>
      <c r="C78" s="31" t="s">
        <v>9</v>
      </c>
      <c r="D78" s="29"/>
      <c r="E78" s="32"/>
      <c r="F78" s="29"/>
      <c r="G78" s="739" t="s">
        <v>786</v>
      </c>
      <c r="H78" s="29"/>
      <c r="I78" s="29"/>
      <c r="J78" s="144"/>
      <c r="K78" s="29"/>
      <c r="L78" s="222"/>
    </row>
    <row r="79" spans="1:15">
      <c r="A79" s="146"/>
      <c r="B79" s="25"/>
      <c r="C79" s="31"/>
      <c r="D79" s="29"/>
      <c r="E79" s="32"/>
      <c r="F79" s="29"/>
      <c r="G79" s="739" t="s">
        <v>787</v>
      </c>
      <c r="H79" s="29"/>
      <c r="I79" s="29"/>
      <c r="J79" s="29"/>
      <c r="K79" s="29"/>
      <c r="L79" s="29"/>
    </row>
    <row r="80" spans="1:15">
      <c r="A80" s="146"/>
      <c r="B80" s="25"/>
      <c r="C80" s="36"/>
      <c r="D80" s="29"/>
      <c r="E80" s="32"/>
      <c r="F80" s="29"/>
      <c r="G80" s="739" t="s">
        <v>859</v>
      </c>
      <c r="H80" s="29"/>
      <c r="I80" s="29"/>
      <c r="J80" s="29"/>
      <c r="K80" s="29"/>
      <c r="L80" s="29"/>
    </row>
    <row r="81" spans="1:12">
      <c r="A81" s="673"/>
      <c r="B81" s="25"/>
      <c r="C81" s="673"/>
      <c r="D81" s="673"/>
      <c r="E81" s="673"/>
      <c r="F81" s="673"/>
      <c r="G81" s="673"/>
      <c r="H81" s="673"/>
      <c r="I81" s="673"/>
      <c r="J81" s="673"/>
      <c r="K81" s="673"/>
      <c r="L81" s="673"/>
    </row>
    <row r="82" spans="1:12">
      <c r="A82" s="146"/>
      <c r="B82" s="25"/>
      <c r="C82" s="156" t="s">
        <v>11</v>
      </c>
      <c r="D82" s="156" t="s">
        <v>12</v>
      </c>
      <c r="E82" s="156" t="s">
        <v>13</v>
      </c>
      <c r="F82" s="29" t="s">
        <v>10</v>
      </c>
      <c r="G82" s="29"/>
      <c r="H82" s="155" t="s">
        <v>14</v>
      </c>
      <c r="I82" s="29"/>
      <c r="J82" s="155" t="s">
        <v>15</v>
      </c>
      <c r="K82" s="29"/>
      <c r="L82" s="29"/>
    </row>
    <row r="83" spans="1:12">
      <c r="A83" s="146" t="s">
        <v>16</v>
      </c>
      <c r="B83" s="25"/>
      <c r="C83" s="31"/>
      <c r="D83" s="196"/>
      <c r="E83" s="29"/>
      <c r="F83" s="29"/>
      <c r="G83" s="29"/>
      <c r="H83" s="146"/>
      <c r="I83" s="29"/>
      <c r="J83" s="197" t="s">
        <v>822</v>
      </c>
      <c r="K83" s="29"/>
      <c r="L83" s="197"/>
    </row>
    <row r="84" spans="1:12" ht="16" thickBot="1">
      <c r="A84" s="33" t="s">
        <v>18</v>
      </c>
      <c r="B84" s="25"/>
      <c r="C84" s="31"/>
      <c r="D84" s="198" t="s">
        <v>302</v>
      </c>
      <c r="E84" s="197" t="s">
        <v>27</v>
      </c>
      <c r="F84" s="199"/>
      <c r="G84" s="197" t="s">
        <v>28</v>
      </c>
      <c r="H84" s="36"/>
      <c r="I84" s="199"/>
      <c r="J84" s="146" t="s">
        <v>29</v>
      </c>
      <c r="K84" s="29"/>
      <c r="L84" s="197"/>
    </row>
    <row r="85" spans="1:12">
      <c r="A85" s="146"/>
      <c r="B85" s="25"/>
      <c r="C85" s="31" t="s">
        <v>7</v>
      </c>
      <c r="D85" s="29"/>
      <c r="E85" s="29"/>
      <c r="F85" s="29"/>
      <c r="G85" s="29"/>
      <c r="H85" s="29"/>
      <c r="I85" s="29"/>
      <c r="J85" s="29"/>
      <c r="K85" s="29"/>
      <c r="L85" s="29"/>
    </row>
    <row r="86" spans="1:12">
      <c r="A86" s="146">
        <v>1</v>
      </c>
      <c r="B86" s="25"/>
      <c r="C86" s="31" t="s">
        <v>793</v>
      </c>
      <c r="D86" s="482" t="s">
        <v>929</v>
      </c>
      <c r="E86" s="216">
        <f>'5-P3 Support'!C24</f>
        <v>1357078.7762231214</v>
      </c>
      <c r="F86" s="29"/>
      <c r="G86" s="29" t="s">
        <v>97</v>
      </c>
      <c r="H86" s="162">
        <v>1</v>
      </c>
      <c r="I86" s="44"/>
      <c r="J86" s="18">
        <f t="shared" ref="J86:J92" si="5">+H86*E86</f>
        <v>1357078.7762231214</v>
      </c>
      <c r="K86" s="152"/>
      <c r="L86" s="29"/>
    </row>
    <row r="87" spans="1:12">
      <c r="A87" s="170">
        <f>+A86+1</f>
        <v>2</v>
      </c>
      <c r="B87" s="25"/>
      <c r="C87" s="31" t="s">
        <v>40</v>
      </c>
      <c r="D87" s="44" t="str">
        <f>+'Attachment H'!$B$2&amp;", Page 3, Line "&amp;'Attachment H'!A122</f>
        <v>Attachment H, Page 3, Line 4</v>
      </c>
      <c r="E87" s="216">
        <f>'5-P3 Support'!F24</f>
        <v>1485202.9434818646</v>
      </c>
      <c r="F87" s="29"/>
      <c r="G87" s="29" t="s">
        <v>32</v>
      </c>
      <c r="H87" s="27">
        <f>+H41</f>
        <v>1</v>
      </c>
      <c r="I87" s="44"/>
      <c r="J87" s="18">
        <f t="shared" si="5"/>
        <v>1485202.9434818646</v>
      </c>
      <c r="K87" s="29"/>
      <c r="L87" s="29" t="s">
        <v>10</v>
      </c>
    </row>
    <row r="88" spans="1:12">
      <c r="A88" s="170">
        <f t="shared" ref="A88:A128" si="6">+A87+1</f>
        <v>3</v>
      </c>
      <c r="B88" s="25"/>
      <c r="C88" s="31" t="s">
        <v>188</v>
      </c>
      <c r="D88" s="44" t="str">
        <f>+'Attachment H'!$B$2&amp;", Page 3, Line "&amp;'Attachment H'!A123</f>
        <v>Attachment H, Page 3, Line 5</v>
      </c>
      <c r="E88" s="216">
        <f>+'Attachment H'!D123</f>
        <v>0</v>
      </c>
      <c r="F88" s="29"/>
      <c r="G88" s="29" t="s">
        <v>32</v>
      </c>
      <c r="H88" s="27">
        <f>+H87</f>
        <v>1</v>
      </c>
      <c r="I88" s="44"/>
      <c r="J88" s="18">
        <f t="shared" si="5"/>
        <v>0</v>
      </c>
      <c r="K88" s="29"/>
      <c r="L88" s="29"/>
    </row>
    <row r="89" spans="1:12">
      <c r="A89" s="170">
        <f t="shared" si="6"/>
        <v>4</v>
      </c>
      <c r="B89" s="25"/>
      <c r="C89" s="40" t="s">
        <v>324</v>
      </c>
      <c r="D89" s="44" t="str">
        <f>+'Attachment H'!$B$2&amp;", Page 3, Line "&amp;'Attachment H'!A124</f>
        <v>Attachment H, Page 3, Line 6</v>
      </c>
      <c r="E89" s="216">
        <f>+'Attachment H'!D124</f>
        <v>0</v>
      </c>
      <c r="F89" s="29"/>
      <c r="G89" s="29" t="s">
        <v>32</v>
      </c>
      <c r="H89" s="27">
        <f>+H88</f>
        <v>1</v>
      </c>
      <c r="I89" s="44"/>
      <c r="J89" s="18">
        <f t="shared" si="5"/>
        <v>0</v>
      </c>
      <c r="K89" s="29"/>
      <c r="L89" s="29"/>
    </row>
    <row r="90" spans="1:12">
      <c r="A90" s="170">
        <f t="shared" si="6"/>
        <v>5</v>
      </c>
      <c r="B90" s="25"/>
      <c r="C90" s="40" t="s">
        <v>311</v>
      </c>
      <c r="D90" s="44" t="str">
        <f>+'Attachment H'!$B$2&amp;", Page 3, Line "&amp;'Attachment H'!A125</f>
        <v>Attachment H, Page 3, Line 6a</v>
      </c>
      <c r="E90" s="216">
        <f>+'Attachment H'!D125</f>
        <v>0</v>
      </c>
      <c r="F90" s="127"/>
      <c r="G90" s="29" t="s">
        <v>32</v>
      </c>
      <c r="H90" s="27">
        <f>+H89</f>
        <v>1</v>
      </c>
      <c r="I90" s="44"/>
      <c r="J90" s="18">
        <f t="shared" si="5"/>
        <v>0</v>
      </c>
      <c r="K90" s="127"/>
      <c r="L90" s="127"/>
    </row>
    <row r="91" spans="1:12">
      <c r="A91" s="170">
        <f>+A90+1</f>
        <v>6</v>
      </c>
      <c r="B91" s="25"/>
      <c r="C91" s="40" t="s">
        <v>313</v>
      </c>
      <c r="D91" s="44" t="str">
        <f>+'Attachment H'!$B$2&amp;", Page 3, Line "&amp;'Attachment H'!A127</f>
        <v>Attachment H, Page 3, Line 7a</v>
      </c>
      <c r="E91" s="216">
        <f>+'Attachment H'!D127</f>
        <v>0</v>
      </c>
      <c r="F91" s="127"/>
      <c r="G91" s="29" t="s">
        <v>32</v>
      </c>
      <c r="H91" s="27">
        <f>+H90</f>
        <v>1</v>
      </c>
      <c r="I91" s="44"/>
      <c r="J91" s="18">
        <f t="shared" si="5"/>
        <v>0</v>
      </c>
      <c r="K91" s="127"/>
      <c r="L91" s="127"/>
    </row>
    <row r="92" spans="1:12">
      <c r="A92" s="170">
        <f t="shared" si="6"/>
        <v>7</v>
      </c>
      <c r="B92" s="25"/>
      <c r="C92" s="31" t="s">
        <v>423</v>
      </c>
      <c r="D92" s="44" t="str">
        <f>+'Attachment H'!$B$2&amp;", Page 3, Line "&amp;'Attachment H'!A128</f>
        <v>Attachment H, Page 3, Line 8</v>
      </c>
      <c r="E92" s="216">
        <f>+'Attachment H'!D128</f>
        <v>0</v>
      </c>
      <c r="F92" s="29"/>
      <c r="G92" s="29" t="s">
        <v>184</v>
      </c>
      <c r="H92" s="27">
        <f>+H42</f>
        <v>0</v>
      </c>
      <c r="I92" s="44"/>
      <c r="J92" s="18">
        <f t="shared" si="5"/>
        <v>0</v>
      </c>
      <c r="K92" s="29"/>
      <c r="L92" s="29"/>
    </row>
    <row r="93" spans="1:12">
      <c r="A93" s="170">
        <f t="shared" si="6"/>
        <v>8</v>
      </c>
      <c r="B93" s="25"/>
      <c r="C93" s="229" t="s">
        <v>346</v>
      </c>
      <c r="D93" s="128" t="s">
        <v>810</v>
      </c>
      <c r="E93" s="18">
        <f>+E86+E87-E88-E89-E90+E91+E92</f>
        <v>2842281.7197049861</v>
      </c>
      <c r="F93" s="18"/>
      <c r="G93" s="18"/>
      <c r="H93" s="18"/>
      <c r="I93" s="18"/>
      <c r="J93" s="18">
        <f>+J86+J87-J88-J89-J90+J91+J92</f>
        <v>2842281.7197049861</v>
      </c>
      <c r="K93" s="29"/>
      <c r="L93" s="29"/>
    </row>
    <row r="94" spans="1:12">
      <c r="A94" s="170"/>
      <c r="B94" s="25"/>
      <c r="C94" s="36"/>
      <c r="D94" s="29"/>
      <c r="E94" s="18"/>
      <c r="F94" s="18"/>
      <c r="G94" s="216"/>
      <c r="H94" s="216"/>
      <c r="I94" s="216"/>
      <c r="J94" s="216"/>
      <c r="K94" s="29"/>
      <c r="L94" s="29"/>
    </row>
    <row r="95" spans="1:12">
      <c r="A95" s="170">
        <f>+A93+1</f>
        <v>9</v>
      </c>
      <c r="B95" s="25"/>
      <c r="C95" s="31" t="s">
        <v>813</v>
      </c>
      <c r="D95" s="29"/>
      <c r="E95" s="18"/>
      <c r="F95" s="18"/>
      <c r="G95" s="216"/>
      <c r="H95" s="216"/>
      <c r="I95" s="216"/>
      <c r="J95" s="216"/>
      <c r="K95" s="29"/>
      <c r="L95" s="29"/>
    </row>
    <row r="96" spans="1:12">
      <c r="A96" s="170">
        <f t="shared" si="6"/>
        <v>10</v>
      </c>
      <c r="B96" s="25"/>
      <c r="C96" s="40" t="s">
        <v>793</v>
      </c>
      <c r="D96" s="691" t="s">
        <v>812</v>
      </c>
      <c r="E96" s="746">
        <f>'5-P3 Support'!M24</f>
        <v>2275634.84</v>
      </c>
      <c r="F96" s="18"/>
      <c r="G96" s="37" t="s">
        <v>1085</v>
      </c>
      <c r="H96" s="901">
        <f>+H65</f>
        <v>1</v>
      </c>
      <c r="I96" s="216"/>
      <c r="J96" s="216">
        <f>+H96*E96</f>
        <v>2275634.84</v>
      </c>
      <c r="K96" s="29"/>
      <c r="L96" s="205"/>
    </row>
    <row r="97" spans="1:12">
      <c r="A97" s="170">
        <f t="shared" si="6"/>
        <v>11</v>
      </c>
      <c r="B97" s="25"/>
      <c r="C97" s="230" t="s">
        <v>125</v>
      </c>
      <c r="D97" s="217" t="str">
        <f>+'Attachment H'!$B$2&amp;", Page 3, Line "&amp;'Attachment H'!A138</f>
        <v>Attachment H, Page 3, Line 17</v>
      </c>
      <c r="E97" s="216">
        <f>'5-P3 Support'!C45</f>
        <v>734.31234329591825</v>
      </c>
      <c r="F97" s="18"/>
      <c r="G97" s="216" t="s">
        <v>32</v>
      </c>
      <c r="H97" s="216">
        <f>+H87</f>
        <v>1</v>
      </c>
      <c r="I97" s="216"/>
      <c r="J97" s="216">
        <f>+H97*E97</f>
        <v>734.31234329591825</v>
      </c>
      <c r="K97" s="29"/>
      <c r="L97" s="205"/>
    </row>
    <row r="98" spans="1:12">
      <c r="A98" s="170">
        <f t="shared" si="6"/>
        <v>12</v>
      </c>
      <c r="B98" s="25"/>
      <c r="C98" s="31" t="s">
        <v>423</v>
      </c>
      <c r="D98" s="217" t="str">
        <f>+'Attachment H'!$B$2&amp;", Page 3, Line "&amp;'Attachment H'!A139</f>
        <v>Attachment H, Page 3, Line 18</v>
      </c>
      <c r="E98" s="216">
        <f>+'Attachment H'!D139</f>
        <v>0</v>
      </c>
      <c r="F98" s="42"/>
      <c r="G98" s="738" t="s">
        <v>184</v>
      </c>
      <c r="H98" s="738">
        <f>+H92</f>
        <v>0</v>
      </c>
      <c r="I98" s="738"/>
      <c r="J98" s="738">
        <f>+H98*E98</f>
        <v>0</v>
      </c>
      <c r="K98" s="29"/>
      <c r="L98" s="205"/>
    </row>
    <row r="99" spans="1:12">
      <c r="A99" s="170">
        <f t="shared" si="6"/>
        <v>13</v>
      </c>
      <c r="B99" s="25"/>
      <c r="C99" s="31" t="s">
        <v>326</v>
      </c>
      <c r="D99" s="29" t="s">
        <v>811</v>
      </c>
      <c r="E99" s="18">
        <f>SUM(E96:E98)</f>
        <v>2276369.152343296</v>
      </c>
      <c r="F99" s="18"/>
      <c r="G99" s="216"/>
      <c r="H99" s="216"/>
      <c r="I99" s="216"/>
      <c r="J99" s="216">
        <f>SUM(J96:J98)</f>
        <v>2276369.152343296</v>
      </c>
      <c r="K99" s="29"/>
      <c r="L99" s="29"/>
    </row>
    <row r="100" spans="1:12">
      <c r="A100" s="170"/>
      <c r="B100" s="25"/>
      <c r="C100" s="31"/>
      <c r="D100" s="29"/>
      <c r="E100" s="18"/>
      <c r="F100" s="18"/>
      <c r="G100" s="216"/>
      <c r="H100" s="216"/>
      <c r="I100" s="216"/>
      <c r="J100" s="216"/>
      <c r="K100" s="29"/>
      <c r="L100" s="29"/>
    </row>
    <row r="101" spans="1:12">
      <c r="A101" s="170">
        <f>+A99+1</f>
        <v>14</v>
      </c>
      <c r="B101" s="25"/>
      <c r="C101" s="31" t="s">
        <v>327</v>
      </c>
      <c r="D101" s="34"/>
      <c r="E101" s="18"/>
      <c r="F101" s="18"/>
      <c r="G101" s="216"/>
      <c r="H101" s="216"/>
      <c r="I101" s="216"/>
      <c r="J101" s="216"/>
      <c r="K101" s="29"/>
      <c r="L101" s="29"/>
    </row>
    <row r="102" spans="1:12">
      <c r="A102" s="170">
        <f t="shared" si="6"/>
        <v>15</v>
      </c>
      <c r="B102" s="25"/>
      <c r="C102" s="31" t="s">
        <v>42</v>
      </c>
      <c r="D102" s="36"/>
      <c r="E102" s="18"/>
      <c r="F102" s="18"/>
      <c r="G102" s="216"/>
      <c r="H102" s="216"/>
      <c r="I102" s="216"/>
      <c r="J102" s="216"/>
      <c r="K102" s="29"/>
      <c r="L102" s="205"/>
    </row>
    <row r="103" spans="1:12">
      <c r="A103" s="170">
        <f t="shared" si="6"/>
        <v>16</v>
      </c>
      <c r="B103" s="25"/>
      <c r="C103" s="31" t="s">
        <v>43</v>
      </c>
      <c r="D103" s="217" t="str">
        <f>+'Attachment H'!$B$2&amp;", Page 3, Line "&amp;'Attachment H'!A145</f>
        <v>Attachment H, Page 3, Line 23</v>
      </c>
      <c r="E103" s="216">
        <f>+'Attachment H'!D145</f>
        <v>0</v>
      </c>
      <c r="F103" s="18"/>
      <c r="G103" s="216" t="s">
        <v>32</v>
      </c>
      <c r="H103" s="216">
        <f>+H97</f>
        <v>1</v>
      </c>
      <c r="I103" s="216"/>
      <c r="J103" s="216">
        <f>+H103*E103</f>
        <v>0</v>
      </c>
      <c r="K103" s="29"/>
      <c r="L103" s="205"/>
    </row>
    <row r="104" spans="1:12">
      <c r="A104" s="170">
        <f t="shared" si="6"/>
        <v>17</v>
      </c>
      <c r="B104" s="25"/>
      <c r="C104" s="31" t="s">
        <v>44</v>
      </c>
      <c r="D104" s="217" t="str">
        <f>+'Attachment H'!$B$2&amp;", Page 3, Line "&amp;'Attachment H'!A146</f>
        <v>Attachment H, Page 3, Line 24</v>
      </c>
      <c r="E104" s="216">
        <f>+'Attachment H'!D146</f>
        <v>0</v>
      </c>
      <c r="F104" s="18"/>
      <c r="G104" s="216" t="s">
        <v>32</v>
      </c>
      <c r="H104" s="216">
        <f>+H103</f>
        <v>1</v>
      </c>
      <c r="I104" s="216"/>
      <c r="J104" s="216">
        <f>+H104*E104</f>
        <v>0</v>
      </c>
      <c r="K104" s="29"/>
      <c r="L104" s="205"/>
    </row>
    <row r="105" spans="1:12">
      <c r="A105" s="170">
        <f t="shared" si="6"/>
        <v>18</v>
      </c>
      <c r="B105" s="25"/>
      <c r="C105" s="31" t="s">
        <v>45</v>
      </c>
      <c r="D105" s="29" t="s">
        <v>10</v>
      </c>
      <c r="E105" s="216"/>
      <c r="F105" s="18"/>
      <c r="G105" s="216"/>
      <c r="H105" s="216"/>
      <c r="I105" s="216"/>
      <c r="J105" s="216"/>
      <c r="K105" s="29"/>
      <c r="L105" s="205"/>
    </row>
    <row r="106" spans="1:12">
      <c r="A106" s="170">
        <f t="shared" si="6"/>
        <v>19</v>
      </c>
      <c r="B106" s="25"/>
      <c r="C106" s="31" t="s">
        <v>46</v>
      </c>
      <c r="D106" s="217" t="str">
        <f>+'Attachment H'!$B$2&amp;", Page 3, Line "&amp;'Attachment H'!A148</f>
        <v>Attachment H, Page 3, Line 26</v>
      </c>
      <c r="E106" s="216">
        <f>'5-P3 Support'!G45</f>
        <v>1510308.273733895</v>
      </c>
      <c r="F106" s="18"/>
      <c r="G106" s="216" t="s">
        <v>37</v>
      </c>
      <c r="H106" s="216">
        <f>+H35</f>
        <v>1</v>
      </c>
      <c r="I106" s="216"/>
      <c r="J106" s="216">
        <f>+H106*E106</f>
        <v>1510308.273733895</v>
      </c>
      <c r="K106" s="29"/>
      <c r="L106" s="205"/>
    </row>
    <row r="107" spans="1:12">
      <c r="A107" s="170">
        <f t="shared" si="6"/>
        <v>20</v>
      </c>
      <c r="B107" s="25"/>
      <c r="C107" s="31" t="s">
        <v>47</v>
      </c>
      <c r="D107" s="217" t="str">
        <f>+'Attachment H'!$B$2&amp;", Page 3, Line "&amp;'Attachment H'!A149</f>
        <v>Attachment H, Page 3, Line 27</v>
      </c>
      <c r="E107" s="216">
        <f>+'Attachment H'!D149</f>
        <v>0</v>
      </c>
      <c r="F107" s="18"/>
      <c r="G107" s="216" t="s">
        <v>30</v>
      </c>
      <c r="H107" s="231" t="s">
        <v>185</v>
      </c>
      <c r="I107" s="216"/>
      <c r="J107" s="216">
        <v>0</v>
      </c>
      <c r="K107" s="29"/>
      <c r="L107" s="205"/>
    </row>
    <row r="108" spans="1:12">
      <c r="A108" s="170">
        <f t="shared" si="6"/>
        <v>21</v>
      </c>
      <c r="B108" s="25"/>
      <c r="C108" s="31" t="s">
        <v>48</v>
      </c>
      <c r="D108" s="217" t="str">
        <f>+'Attachment H'!$B$2&amp;", Page 3, Line "&amp;'Attachment H'!A150</f>
        <v>Attachment H, Page 3, Line 28</v>
      </c>
      <c r="E108" s="216">
        <f>+'Attachment H'!D150</f>
        <v>0</v>
      </c>
      <c r="F108" s="18"/>
      <c r="G108" s="216" t="s">
        <v>37</v>
      </c>
      <c r="H108" s="216">
        <f>+H106</f>
        <v>1</v>
      </c>
      <c r="I108" s="216"/>
      <c r="J108" s="216">
        <f>+H108*E108</f>
        <v>0</v>
      </c>
      <c r="K108" s="29"/>
      <c r="L108" s="205"/>
    </row>
    <row r="109" spans="1:12" ht="16" thickBot="1">
      <c r="A109" s="170">
        <f t="shared" si="6"/>
        <v>22</v>
      </c>
      <c r="B109" s="25"/>
      <c r="C109" s="31" t="s">
        <v>49</v>
      </c>
      <c r="D109" s="217" t="str">
        <f>+'Attachment H'!$B$2&amp;", Page 3, Line "&amp;'Attachment H'!A151</f>
        <v>Attachment H, Page 3, Line 29</v>
      </c>
      <c r="E109" s="216">
        <f>+'Attachment H'!D151</f>
        <v>0</v>
      </c>
      <c r="F109" s="18"/>
      <c r="G109" s="216" t="s">
        <v>37</v>
      </c>
      <c r="H109" s="216">
        <f>+H106</f>
        <v>1</v>
      </c>
      <c r="I109" s="216"/>
      <c r="J109" s="228">
        <f>+H109*E109</f>
        <v>0</v>
      </c>
      <c r="K109" s="29"/>
      <c r="L109" s="205"/>
    </row>
    <row r="110" spans="1:12">
      <c r="A110" s="170">
        <f t="shared" si="6"/>
        <v>23</v>
      </c>
      <c r="B110" s="25"/>
      <c r="C110" s="31" t="s">
        <v>329</v>
      </c>
      <c r="D110" s="29" t="s">
        <v>814</v>
      </c>
      <c r="E110" s="18">
        <f>SUM(E103:E109)</f>
        <v>1510308.273733895</v>
      </c>
      <c r="F110" s="18"/>
      <c r="G110" s="18"/>
      <c r="H110" s="18"/>
      <c r="I110" s="18"/>
      <c r="J110" s="18">
        <f>SUM(J103:J109)</f>
        <v>1510308.273733895</v>
      </c>
      <c r="K110" s="29"/>
      <c r="L110" s="29"/>
    </row>
    <row r="111" spans="1:12">
      <c r="A111" s="170"/>
      <c r="B111" s="25"/>
      <c r="C111" s="31"/>
      <c r="D111" s="29"/>
      <c r="E111" s="29"/>
      <c r="F111" s="29"/>
      <c r="G111" s="29"/>
      <c r="H111" s="166"/>
      <c r="I111" s="29"/>
      <c r="J111" s="29"/>
      <c r="K111" s="29"/>
      <c r="L111" s="29"/>
    </row>
    <row r="112" spans="1:12">
      <c r="A112" s="170">
        <f>+A110+1</f>
        <v>24</v>
      </c>
      <c r="B112" s="25"/>
      <c r="C112" s="31" t="s">
        <v>50</v>
      </c>
      <c r="D112" s="217"/>
      <c r="E112" s="29"/>
      <c r="F112" s="29"/>
      <c r="G112" s="36"/>
      <c r="H112" s="38"/>
      <c r="I112" s="29"/>
      <c r="J112" s="36"/>
      <c r="K112" s="29"/>
      <c r="L112" s="36"/>
    </row>
    <row r="113" spans="1:12">
      <c r="A113" s="170">
        <f t="shared" si="6"/>
        <v>25</v>
      </c>
      <c r="B113" s="25"/>
      <c r="C113" s="39" t="s">
        <v>932</v>
      </c>
      <c r="D113" s="217" t="str">
        <f>+'Attachment H'!$B$2&amp;", Page 3, Line "&amp;'Attachment H'!A155</f>
        <v>Attachment H, Page 3, Line 32</v>
      </c>
      <c r="E113" s="246">
        <f>+'Attachment H'!D155</f>
        <v>0.24400618200000002</v>
      </c>
      <c r="F113" s="29"/>
      <c r="G113" s="36"/>
      <c r="H113" s="38"/>
      <c r="I113" s="29"/>
      <c r="J113" s="36"/>
      <c r="K113" s="29"/>
      <c r="L113" s="36"/>
    </row>
    <row r="114" spans="1:12">
      <c r="A114" s="170">
        <f t="shared" si="6"/>
        <v>26</v>
      </c>
      <c r="B114" s="25"/>
      <c r="C114" s="36" t="s">
        <v>51</v>
      </c>
      <c r="D114" s="217" t="str">
        <f>+'Attachment H'!$B$2&amp;", Page 3, Line "&amp;'Attachment H'!A156</f>
        <v>Attachment H, Page 3, Line 33</v>
      </c>
      <c r="E114" s="246">
        <f>+'Attachment H'!D156</f>
        <v>0.22921404827617498</v>
      </c>
      <c r="F114" s="29"/>
      <c r="G114" s="36"/>
      <c r="H114" s="38"/>
      <c r="I114" s="29"/>
      <c r="J114" s="36"/>
      <c r="K114" s="29"/>
      <c r="L114" s="36"/>
    </row>
    <row r="115" spans="1:12">
      <c r="A115" s="170">
        <f t="shared" si="6"/>
        <v>27</v>
      </c>
      <c r="B115" s="25"/>
      <c r="C115" s="40" t="s">
        <v>369</v>
      </c>
      <c r="D115" s="217" t="str">
        <f>+'Attachment H'!$B$2&amp;", Page 3, Line "&amp;'Attachment H'!A157</f>
        <v>Attachment H, Page 3, Line 34</v>
      </c>
      <c r="E115" s="29"/>
      <c r="F115" s="29"/>
      <c r="G115" s="36"/>
      <c r="H115" s="38"/>
      <c r="I115" s="29"/>
      <c r="J115" s="36"/>
      <c r="K115" s="29"/>
      <c r="L115" s="36"/>
    </row>
    <row r="116" spans="1:12">
      <c r="A116" s="170">
        <f t="shared" si="6"/>
        <v>28</v>
      </c>
      <c r="B116" s="25"/>
      <c r="C116" s="40"/>
      <c r="D116" s="670"/>
      <c r="E116" s="959"/>
      <c r="F116" s="29"/>
      <c r="G116" s="36"/>
      <c r="H116" s="38"/>
      <c r="I116" s="29"/>
      <c r="J116" s="36"/>
      <c r="K116" s="29"/>
      <c r="L116" s="36"/>
    </row>
    <row r="117" spans="1:12">
      <c r="A117" s="170">
        <f t="shared" si="6"/>
        <v>29</v>
      </c>
      <c r="B117" s="25"/>
      <c r="C117" s="41" t="str">
        <f>"      1 / (1 - T) =      (T from line "&amp;A113&amp;")"</f>
        <v xml:space="preserve">      1 / (1 - T) =      (T from line 25)</v>
      </c>
      <c r="D117" s="37"/>
      <c r="E117" s="246">
        <f>+'Attachment H'!D159</f>
        <v>1.3227621393062767</v>
      </c>
      <c r="F117" s="29"/>
      <c r="G117" s="36"/>
      <c r="H117" s="38"/>
      <c r="I117" s="29"/>
      <c r="J117" s="18"/>
      <c r="K117" s="29"/>
      <c r="L117" s="36"/>
    </row>
    <row r="118" spans="1:12">
      <c r="A118" s="170">
        <f t="shared" si="6"/>
        <v>30</v>
      </c>
      <c r="B118" s="25"/>
      <c r="C118" s="40" t="s">
        <v>364</v>
      </c>
      <c r="D118" s="217" t="str">
        <f>+'Attachment H'!$B$2&amp;", Page 3, Line "&amp;'Attachment H'!A160</f>
        <v>Attachment H, Page 3, Line 37</v>
      </c>
      <c r="E118" s="451">
        <f>+'Attachment H'!D160</f>
        <v>0</v>
      </c>
      <c r="F118" s="29"/>
      <c r="G118" s="36"/>
      <c r="H118" s="38"/>
      <c r="I118" s="29"/>
      <c r="J118" s="18"/>
      <c r="K118" s="29"/>
      <c r="L118" s="36"/>
    </row>
    <row r="119" spans="1:12">
      <c r="A119" s="170">
        <f t="shared" si="6"/>
        <v>31</v>
      </c>
      <c r="B119" s="25"/>
      <c r="C119" s="40" t="s">
        <v>991</v>
      </c>
      <c r="D119" s="217" t="str">
        <f>+'Attachment H'!$B$2&amp;", Page 3, Line "&amp;'Attachment H'!A161</f>
        <v>Attachment H, Page 3, Line 38</v>
      </c>
      <c r="E119" s="231">
        <f>+'Attachment H'!D161</f>
        <v>-1438.1785813283675</v>
      </c>
      <c r="F119" s="29"/>
      <c r="G119" s="36"/>
      <c r="H119" s="42"/>
      <c r="I119" s="29"/>
      <c r="J119" s="18"/>
      <c r="K119" s="29"/>
      <c r="L119" s="36"/>
    </row>
    <row r="120" spans="1:12">
      <c r="A120" s="170">
        <f t="shared" si="6"/>
        <v>32</v>
      </c>
      <c r="B120" s="25"/>
      <c r="C120" s="40" t="s">
        <v>470</v>
      </c>
      <c r="D120" s="217" t="str">
        <f>+'Attachment H'!$B$2&amp;", Page 3, Line "&amp;'Attachment H'!A162</f>
        <v>Attachment H, Page 3, Line 39</v>
      </c>
      <c r="E120" s="231">
        <f>+'Attachment H'!D162</f>
        <v>2132.8739544908358</v>
      </c>
      <c r="F120" s="29"/>
      <c r="G120" s="36"/>
      <c r="H120" s="38"/>
      <c r="I120" s="29"/>
      <c r="J120" s="18"/>
      <c r="K120" s="29"/>
      <c r="L120" s="36"/>
    </row>
    <row r="121" spans="1:12">
      <c r="A121" s="170">
        <f t="shared" si="6"/>
        <v>33</v>
      </c>
      <c r="B121" s="25"/>
      <c r="C121" s="41" t="s">
        <v>365</v>
      </c>
      <c r="D121" s="43" t="s">
        <v>1123</v>
      </c>
      <c r="E121" s="231">
        <f>+E114*E128</f>
        <v>1370551.8153038593</v>
      </c>
      <c r="F121" s="44"/>
      <c r="G121" s="44" t="s">
        <v>30</v>
      </c>
      <c r="H121" s="45"/>
      <c r="I121" s="44"/>
      <c r="J121" s="442">
        <f>+E114*J128</f>
        <v>1370551.8153038593</v>
      </c>
      <c r="K121" s="29"/>
      <c r="L121" s="164" t="s">
        <v>10</v>
      </c>
    </row>
    <row r="122" spans="1:12">
      <c r="A122" s="170">
        <f t="shared" si="6"/>
        <v>34</v>
      </c>
      <c r="B122" s="25"/>
      <c r="C122" s="34" t="s">
        <v>366</v>
      </c>
      <c r="D122" s="43" t="s">
        <v>815</v>
      </c>
      <c r="E122" s="442">
        <f>+E$117*E118</f>
        <v>0</v>
      </c>
      <c r="F122" s="44"/>
      <c r="G122" s="46" t="s">
        <v>36</v>
      </c>
      <c r="H122" s="27">
        <f>H51</f>
        <v>1</v>
      </c>
      <c r="I122" s="44"/>
      <c r="J122" s="442">
        <f>+H122*E122</f>
        <v>0</v>
      </c>
      <c r="K122" s="29"/>
      <c r="L122" s="164"/>
    </row>
    <row r="123" spans="1:12">
      <c r="A123" s="170">
        <f t="shared" si="6"/>
        <v>35</v>
      </c>
      <c r="B123" s="25"/>
      <c r="C123" s="34" t="s">
        <v>993</v>
      </c>
      <c r="D123" s="43" t="s">
        <v>816</v>
      </c>
      <c r="E123" s="442">
        <f>+E$117*E119</f>
        <v>-1902.3681769423774</v>
      </c>
      <c r="F123" s="44"/>
      <c r="G123" s="46" t="s">
        <v>36</v>
      </c>
      <c r="H123" s="27">
        <f>H122</f>
        <v>1</v>
      </c>
      <c r="I123" s="44"/>
      <c r="J123" s="442">
        <f>+H123*E123</f>
        <v>-1902.3681769423774</v>
      </c>
      <c r="K123" s="29"/>
      <c r="L123" s="164"/>
    </row>
    <row r="124" spans="1:12" ht="16" thickBot="1">
      <c r="A124" s="170">
        <f t="shared" si="6"/>
        <v>36</v>
      </c>
      <c r="B124" s="25"/>
      <c r="C124" s="34" t="s">
        <v>189</v>
      </c>
      <c r="D124" s="43" t="s">
        <v>817</v>
      </c>
      <c r="E124" s="231">
        <f>E117*E120</f>
        <v>2821.2849149129361</v>
      </c>
      <c r="F124" s="44"/>
      <c r="G124" s="46" t="s">
        <v>36</v>
      </c>
      <c r="H124" s="27">
        <f>H123</f>
        <v>1</v>
      </c>
      <c r="I124" s="44"/>
      <c r="J124" s="443">
        <f>+H124*E124</f>
        <v>2821.2849149129361</v>
      </c>
      <c r="K124" s="29"/>
      <c r="L124" s="164"/>
    </row>
    <row r="125" spans="1:12">
      <c r="A125" s="170">
        <f t="shared" si="6"/>
        <v>37</v>
      </c>
      <c r="B125" s="25"/>
      <c r="C125" s="48" t="s">
        <v>367</v>
      </c>
      <c r="D125" s="34" t="s">
        <v>818</v>
      </c>
      <c r="E125" s="231">
        <f>SUM(E121:E124)</f>
        <v>1371470.7320418297</v>
      </c>
      <c r="F125" s="44"/>
      <c r="G125" s="44" t="s">
        <v>10</v>
      </c>
      <c r="H125" s="45" t="s">
        <v>10</v>
      </c>
      <c r="I125" s="44"/>
      <c r="J125" s="231">
        <f>SUM(J121:J124)</f>
        <v>1371470.7320418297</v>
      </c>
      <c r="K125" s="29"/>
      <c r="L125" s="29"/>
    </row>
    <row r="126" spans="1:12">
      <c r="A126" s="170"/>
      <c r="B126" s="25"/>
      <c r="C126" s="36"/>
      <c r="D126" s="232"/>
      <c r="E126" s="18"/>
      <c r="F126" s="29"/>
      <c r="G126" s="29"/>
      <c r="H126" s="166"/>
      <c r="I126" s="29"/>
      <c r="J126" s="18"/>
      <c r="K126" s="29"/>
      <c r="L126" s="29"/>
    </row>
    <row r="127" spans="1:12">
      <c r="A127" s="170">
        <f>+A125+1</f>
        <v>38</v>
      </c>
      <c r="B127" s="25"/>
      <c r="C127" s="31" t="s">
        <v>53</v>
      </c>
      <c r="D127" s="670"/>
      <c r="E127" s="670"/>
      <c r="F127" s="670"/>
      <c r="G127" s="670"/>
      <c r="H127" s="670"/>
      <c r="I127" s="670"/>
      <c r="J127" s="670"/>
      <c r="K127" s="29"/>
      <c r="L127" s="36"/>
    </row>
    <row r="128" spans="1:12">
      <c r="A128" s="170">
        <f t="shared" si="6"/>
        <v>39</v>
      </c>
      <c r="B128" s="25"/>
      <c r="C128" s="234" t="s">
        <v>488</v>
      </c>
      <c r="D128" s="39" t="s">
        <v>989</v>
      </c>
      <c r="E128" s="18">
        <f>+$J164*E73</f>
        <v>5979353.4716184214</v>
      </c>
      <c r="F128" s="44"/>
      <c r="G128" s="44" t="s">
        <v>30</v>
      </c>
      <c r="H128" s="233"/>
      <c r="I128" s="44"/>
      <c r="J128" s="18">
        <f>+$J164*J73</f>
        <v>5979353.4716184214</v>
      </c>
      <c r="K128" s="670"/>
      <c r="L128" s="205"/>
    </row>
    <row r="129" spans="1:15">
      <c r="A129" s="170"/>
      <c r="B129" s="25"/>
      <c r="C129" s="31"/>
      <c r="D129" s="36"/>
      <c r="E129" s="42"/>
      <c r="F129" s="44"/>
      <c r="G129" s="44"/>
      <c r="H129" s="233"/>
      <c r="I129" s="44"/>
      <c r="J129" s="42"/>
      <c r="K129" s="29"/>
      <c r="L129" s="205"/>
    </row>
    <row r="130" spans="1:15" ht="16" thickBot="1">
      <c r="A130" s="170">
        <f>+A128+1</f>
        <v>40</v>
      </c>
      <c r="B130" s="25"/>
      <c r="C130" s="31" t="s">
        <v>372</v>
      </c>
      <c r="D130" s="29" t="s">
        <v>990</v>
      </c>
      <c r="E130" s="961">
        <f>+E128+E125+E110+E99+E93</f>
        <v>13979783.349442428</v>
      </c>
      <c r="F130" s="44"/>
      <c r="G130" s="44"/>
      <c r="H130" s="221"/>
      <c r="I130" s="44"/>
      <c r="J130" s="235">
        <f>+J128+J125+J110+J99+J93</f>
        <v>13979783.349442428</v>
      </c>
      <c r="K130" s="152"/>
      <c r="L130" s="152"/>
    </row>
    <row r="131" spans="1:15" ht="16" thickTop="1">
      <c r="A131" s="170"/>
      <c r="B131" s="25"/>
      <c r="C131" s="31"/>
      <c r="D131" s="29"/>
      <c r="E131" s="221"/>
      <c r="F131" s="44"/>
      <c r="G131" s="44"/>
      <c r="H131" s="221"/>
      <c r="I131" s="44"/>
      <c r="J131" s="42"/>
      <c r="K131" s="152"/>
      <c r="L131" s="152"/>
    </row>
    <row r="132" spans="1:15">
      <c r="A132" s="170"/>
      <c r="B132" s="25"/>
      <c r="C132" s="236"/>
      <c r="D132" s="44"/>
      <c r="E132" s="237"/>
      <c r="F132" s="237"/>
      <c r="G132" s="237"/>
      <c r="H132" s="237"/>
      <c r="I132" s="237"/>
      <c r="J132" s="237"/>
      <c r="K132" s="152"/>
      <c r="L132" s="152"/>
    </row>
    <row r="133" spans="1:15">
      <c r="A133" s="146"/>
      <c r="B133" s="25"/>
      <c r="C133" s="36"/>
      <c r="D133" s="36"/>
      <c r="E133" s="36"/>
      <c r="F133" s="36"/>
      <c r="G133" s="36"/>
      <c r="H133" s="36"/>
      <c r="I133" s="36"/>
      <c r="J133" s="36"/>
      <c r="K133" s="29"/>
      <c r="O133" s="222" t="s">
        <v>917</v>
      </c>
    </row>
    <row r="134" spans="1:15">
      <c r="A134" s="146"/>
      <c r="B134" s="25"/>
      <c r="C134" s="36"/>
      <c r="D134" s="36"/>
      <c r="E134" s="36"/>
      <c r="F134" s="36"/>
      <c r="G134" s="36"/>
      <c r="H134" s="36"/>
      <c r="I134" s="36"/>
      <c r="J134" s="36"/>
      <c r="K134" s="29"/>
      <c r="L134" s="29"/>
    </row>
    <row r="135" spans="1:15">
      <c r="A135" s="146"/>
      <c r="B135" s="25"/>
      <c r="C135" s="31" t="s">
        <v>9</v>
      </c>
      <c r="D135" s="36"/>
      <c r="E135" s="669"/>
      <c r="F135" s="36"/>
      <c r="G135" s="739" t="s">
        <v>786</v>
      </c>
      <c r="H135" s="36"/>
      <c r="I135" s="36"/>
      <c r="J135" s="144"/>
      <c r="K135" s="29"/>
      <c r="L135" s="238"/>
    </row>
    <row r="136" spans="1:15">
      <c r="A136" s="146"/>
      <c r="B136" s="25"/>
      <c r="C136" s="31"/>
      <c r="D136" s="36"/>
      <c r="E136" s="669"/>
      <c r="F136" s="36"/>
      <c r="G136" s="739" t="s">
        <v>787</v>
      </c>
      <c r="H136" s="36"/>
      <c r="I136" s="36"/>
      <c r="J136" s="36"/>
      <c r="K136" s="29"/>
      <c r="L136" s="29"/>
    </row>
    <row r="137" spans="1:15">
      <c r="A137" s="146"/>
      <c r="B137" s="25"/>
      <c r="C137" s="36"/>
      <c r="D137" s="36"/>
      <c r="E137" s="669"/>
      <c r="F137" s="36"/>
      <c r="G137" s="739" t="s">
        <v>859</v>
      </c>
      <c r="H137" s="36"/>
      <c r="I137" s="36"/>
      <c r="J137" s="36"/>
      <c r="K137" s="29"/>
      <c r="L137" s="29"/>
    </row>
    <row r="138" spans="1:15">
      <c r="A138" s="673"/>
      <c r="B138" s="25"/>
      <c r="C138" s="673"/>
      <c r="D138" s="673"/>
      <c r="E138" s="673"/>
      <c r="F138" s="673"/>
      <c r="G138" s="673"/>
      <c r="H138" s="673"/>
      <c r="I138" s="673"/>
      <c r="J138" s="673"/>
      <c r="K138" s="673"/>
      <c r="L138" s="673"/>
    </row>
    <row r="139" spans="1:15">
      <c r="A139" s="239"/>
      <c r="B139" s="25"/>
      <c r="C139" s="156" t="s">
        <v>11</v>
      </c>
      <c r="D139" s="156" t="s">
        <v>12</v>
      </c>
      <c r="E139" s="156" t="s">
        <v>13</v>
      </c>
      <c r="F139" s="29" t="s">
        <v>10</v>
      </c>
      <c r="G139" s="29"/>
      <c r="H139" s="155" t="s">
        <v>14</v>
      </c>
      <c r="I139" s="29"/>
      <c r="J139" s="155" t="s">
        <v>15</v>
      </c>
      <c r="K139" s="127"/>
      <c r="L139" s="127"/>
    </row>
    <row r="140" spans="1:15">
      <c r="A140" s="146"/>
      <c r="B140" s="25"/>
      <c r="C140" s="36"/>
      <c r="D140" s="31"/>
      <c r="E140" s="31"/>
      <c r="F140" s="31"/>
      <c r="G140" s="31"/>
      <c r="H140" s="31"/>
      <c r="I140" s="31"/>
      <c r="J140" s="31"/>
      <c r="K140" s="31"/>
      <c r="L140" s="31"/>
    </row>
    <row r="141" spans="1:15">
      <c r="A141" s="146"/>
      <c r="B141" s="25"/>
      <c r="C141" s="36"/>
      <c r="D141" s="200" t="s">
        <v>54</v>
      </c>
      <c r="E141" s="36"/>
      <c r="F141" s="152"/>
      <c r="G141" s="152"/>
      <c r="H141" s="152"/>
      <c r="I141" s="152"/>
      <c r="J141" s="152"/>
      <c r="K141" s="29"/>
      <c r="L141" s="29"/>
    </row>
    <row r="142" spans="1:15">
      <c r="A142" s="146" t="s">
        <v>16</v>
      </c>
      <c r="B142" s="25"/>
      <c r="C142" s="200"/>
      <c r="D142" s="152"/>
      <c r="E142" s="152"/>
      <c r="F142" s="152"/>
      <c r="G142" s="152"/>
      <c r="H142" s="152"/>
      <c r="I142" s="152"/>
      <c r="J142" s="152"/>
      <c r="K142" s="29"/>
      <c r="L142" s="29"/>
    </row>
    <row r="143" spans="1:15" ht="16" thickBot="1">
      <c r="A143" s="33" t="s">
        <v>18</v>
      </c>
      <c r="B143" s="25"/>
      <c r="C143" s="183"/>
      <c r="D143" s="175"/>
      <c r="E143" s="175"/>
      <c r="F143" s="175"/>
      <c r="G143" s="175"/>
      <c r="H143" s="175"/>
      <c r="I143" s="180"/>
      <c r="J143" s="180"/>
      <c r="K143" s="37"/>
      <c r="L143" s="29"/>
    </row>
    <row r="144" spans="1:15">
      <c r="A144" s="146">
        <v>1</v>
      </c>
      <c r="B144" s="25"/>
      <c r="C144" s="31" t="s">
        <v>191</v>
      </c>
      <c r="D144" s="29"/>
      <c r="E144" s="29"/>
      <c r="F144" s="29"/>
      <c r="G144" s="29"/>
      <c r="H144" s="29"/>
      <c r="I144" s="29"/>
      <c r="J144" s="29"/>
      <c r="K144" s="29"/>
      <c r="L144" s="29"/>
    </row>
    <row r="145" spans="1:12" ht="16" thickBot="1">
      <c r="A145" s="146"/>
      <c r="B145" s="25"/>
      <c r="C145" s="31"/>
      <c r="D145" s="247" t="s">
        <v>57</v>
      </c>
      <c r="E145" s="676" t="s">
        <v>58</v>
      </c>
      <c r="F145" s="30" t="s">
        <v>799</v>
      </c>
      <c r="G145" s="29"/>
      <c r="H145" s="30" t="s">
        <v>59</v>
      </c>
      <c r="I145" s="29"/>
      <c r="J145" s="29"/>
      <c r="K145" s="29"/>
      <c r="L145" s="29"/>
    </row>
    <row r="146" spans="1:12">
      <c r="A146" s="146">
        <f>+A144+1</f>
        <v>2</v>
      </c>
      <c r="B146" s="25"/>
      <c r="C146" s="31" t="s">
        <v>421</v>
      </c>
      <c r="D146" s="217" t="str">
        <f>+'Attachment H'!$B$2&amp;", Page 4, Line "&amp;'Attachment H'!A195</f>
        <v>Attachment H, Page 4, Line 7</v>
      </c>
      <c r="E146" s="216">
        <f>+'Attachment H'!D195</f>
        <v>0</v>
      </c>
      <c r="F146" s="248">
        <v>0</v>
      </c>
      <c r="G146" s="249"/>
      <c r="H146" s="18">
        <f>E146*F146</f>
        <v>0</v>
      </c>
      <c r="I146" s="44"/>
      <c r="J146" s="44"/>
      <c r="K146" s="29"/>
      <c r="L146" s="29"/>
    </row>
    <row r="147" spans="1:12">
      <c r="A147" s="146">
        <f>+A146+1</f>
        <v>3</v>
      </c>
      <c r="B147" s="25"/>
      <c r="C147" s="31" t="s">
        <v>31</v>
      </c>
      <c r="D147" s="217" t="str">
        <f>+'Attachment H'!$B$2&amp;", Page 4, Line "&amp;'Attachment H'!A196</f>
        <v>Attachment H, Page 4, Line 8</v>
      </c>
      <c r="E147" s="216">
        <f>+'Attachment H'!D196</f>
        <v>0</v>
      </c>
      <c r="F147" s="248">
        <v>0</v>
      </c>
      <c r="G147" s="249"/>
      <c r="H147" s="18">
        <f>E147*F147</f>
        <v>0</v>
      </c>
      <c r="I147" s="44"/>
      <c r="J147" s="44"/>
      <c r="K147" s="29"/>
      <c r="L147" s="29"/>
    </row>
    <row r="148" spans="1:12">
      <c r="A148" s="146">
        <f>+A147+1</f>
        <v>4</v>
      </c>
      <c r="B148" s="25"/>
      <c r="C148" s="31" t="s">
        <v>422</v>
      </c>
      <c r="D148" s="217" t="str">
        <f>+'Attachment H'!$B$2&amp;", Page 4, Line "&amp;'Attachment H'!A197</f>
        <v>Attachment H, Page 4, Line 9</v>
      </c>
      <c r="E148" s="216">
        <f>+'Attachment H'!D197</f>
        <v>1</v>
      </c>
      <c r="F148" s="27">
        <v>1</v>
      </c>
      <c r="G148" s="249"/>
      <c r="H148" s="18">
        <f>E148*F148</f>
        <v>1</v>
      </c>
      <c r="I148" s="44"/>
      <c r="J148" s="250" t="s">
        <v>61</v>
      </c>
      <c r="K148" s="29"/>
      <c r="L148" s="29"/>
    </row>
    <row r="149" spans="1:12" ht="16" thickBot="1">
      <c r="A149" s="146">
        <f>+A148+1</f>
        <v>5</v>
      </c>
      <c r="B149" s="25"/>
      <c r="C149" s="31" t="s">
        <v>62</v>
      </c>
      <c r="D149" s="217" t="str">
        <f>+'Attachment H'!$B$2&amp;", Page 4, Line "&amp;'Attachment H'!A198</f>
        <v>Attachment H, Page 4, Line 10</v>
      </c>
      <c r="E149" s="228">
        <f>+'Attachment H'!D198</f>
        <v>0</v>
      </c>
      <c r="F149" s="248">
        <v>0</v>
      </c>
      <c r="G149" s="249"/>
      <c r="H149" s="203">
        <f>E149*F149</f>
        <v>0</v>
      </c>
      <c r="I149" s="44"/>
      <c r="J149" s="251" t="s">
        <v>63</v>
      </c>
      <c r="K149" s="29"/>
      <c r="L149" s="29"/>
    </row>
    <row r="150" spans="1:12">
      <c r="A150" s="146">
        <f>+A149+1</f>
        <v>6</v>
      </c>
      <c r="B150" s="25"/>
      <c r="C150" s="40" t="s">
        <v>711</v>
      </c>
      <c r="D150" s="37" t="s">
        <v>798</v>
      </c>
      <c r="E150" s="216">
        <f>SUM(E146:E149)</f>
        <v>1</v>
      </c>
      <c r="F150" s="29"/>
      <c r="G150" s="29"/>
      <c r="H150" s="18">
        <f>SUM(H146:H149)</f>
        <v>1</v>
      </c>
      <c r="I150" s="252" t="s">
        <v>64</v>
      </c>
      <c r="J150" s="208">
        <f>IF(H150&gt;0,H150/E150,0)</f>
        <v>1</v>
      </c>
      <c r="K150" s="32" t="s">
        <v>64</v>
      </c>
      <c r="L150" s="29" t="s">
        <v>65</v>
      </c>
    </row>
    <row r="151" spans="1:12">
      <c r="B151" s="25"/>
      <c r="C151" s="31" t="s">
        <v>10</v>
      </c>
      <c r="D151" s="29" t="s">
        <v>10</v>
      </c>
      <c r="E151" s="36"/>
      <c r="F151" s="29"/>
      <c r="G151" s="29"/>
      <c r="H151" s="36"/>
      <c r="I151" s="36"/>
      <c r="J151" s="36"/>
      <c r="K151" s="36"/>
      <c r="L151" s="29"/>
    </row>
    <row r="152" spans="1:12">
      <c r="A152" s="146"/>
      <c r="B152" s="25"/>
      <c r="C152" s="40" t="s">
        <v>936</v>
      </c>
      <c r="D152" s="29"/>
      <c r="E152" s="196" t="s">
        <v>58</v>
      </c>
      <c r="F152" s="29"/>
      <c r="G152" s="29"/>
      <c r="H152" s="32" t="s">
        <v>192</v>
      </c>
      <c r="I152" s="38"/>
      <c r="J152" s="205" t="s">
        <v>61</v>
      </c>
      <c r="K152" s="29"/>
      <c r="L152" s="29"/>
    </row>
    <row r="153" spans="1:12">
      <c r="A153" s="146">
        <f>+A150+1</f>
        <v>7</v>
      </c>
      <c r="B153" s="25"/>
      <c r="C153" s="31" t="s">
        <v>451</v>
      </c>
      <c r="D153" s="217" t="str">
        <f>+'Attachment H'!$B$2&amp;", Page 4, Line "&amp;'Attachment H'!A202</f>
        <v>Attachment H, Page 4, Line 13</v>
      </c>
      <c r="E153" s="216">
        <f>'Attachment H'!D202</f>
        <v>0</v>
      </c>
      <c r="F153" s="29"/>
      <c r="G153" s="36"/>
      <c r="H153" s="146" t="s">
        <v>800</v>
      </c>
      <c r="I153" s="253"/>
      <c r="J153" s="146" t="s">
        <v>801</v>
      </c>
      <c r="K153" s="29"/>
      <c r="L153" s="156" t="s">
        <v>184</v>
      </c>
    </row>
    <row r="154" spans="1:12">
      <c r="A154" s="146">
        <f>+A153+1</f>
        <v>8</v>
      </c>
      <c r="B154" s="25"/>
      <c r="C154" s="31" t="s">
        <v>452</v>
      </c>
      <c r="D154" s="217" t="str">
        <f>+'Attachment H'!$B$2&amp;", Page 4, Line "&amp;'Attachment H'!A203</f>
        <v>Attachment H, Page 4, Line 14</v>
      </c>
      <c r="E154" s="216">
        <f>'Attachment H'!D203</f>
        <v>0</v>
      </c>
      <c r="F154" s="29"/>
      <c r="G154" s="36"/>
      <c r="H154" s="208">
        <f>IF(E156&gt;0,E153/E156,0)</f>
        <v>0</v>
      </c>
      <c r="I154" s="254" t="s">
        <v>170</v>
      </c>
      <c r="J154" s="208">
        <f>J150</f>
        <v>1</v>
      </c>
      <c r="K154" s="254" t="s">
        <v>64</v>
      </c>
      <c r="L154" s="208">
        <f>J154*H154</f>
        <v>0</v>
      </c>
    </row>
    <row r="155" spans="1:12" ht="16" thickBot="1">
      <c r="A155" s="146">
        <f>+A154+1</f>
        <v>9</v>
      </c>
      <c r="B155" s="25"/>
      <c r="C155" s="255" t="s">
        <v>453</v>
      </c>
      <c r="D155" s="675" t="str">
        <f>+'Attachment H'!$B$2&amp;", Page 4, Line "&amp;'Attachment H'!A204</f>
        <v>Attachment H, Page 4, Line 15</v>
      </c>
      <c r="E155" s="228">
        <f>'Attachment H'!D204</f>
        <v>0</v>
      </c>
      <c r="F155" s="29"/>
      <c r="G155" s="29"/>
      <c r="H155" s="29" t="s">
        <v>10</v>
      </c>
      <c r="I155" s="29"/>
      <c r="J155" s="29"/>
      <c r="K155" s="29"/>
      <c r="L155" s="29"/>
    </row>
    <row r="156" spans="1:12">
      <c r="A156" s="146">
        <f>+A155+1</f>
        <v>10</v>
      </c>
      <c r="B156" s="25"/>
      <c r="C156" s="31" t="s">
        <v>454</v>
      </c>
      <c r="D156" s="37" t="s">
        <v>797</v>
      </c>
      <c r="E156" s="18">
        <f>E153+E154+E155</f>
        <v>0</v>
      </c>
      <c r="F156" s="29"/>
      <c r="G156" s="29"/>
      <c r="H156" s="29"/>
      <c r="I156" s="29"/>
      <c r="J156" s="29"/>
      <c r="K156" s="29"/>
      <c r="L156" s="29"/>
    </row>
    <row r="157" spans="1:12">
      <c r="A157" s="146">
        <f>+A156+1</f>
        <v>11</v>
      </c>
      <c r="B157" s="25"/>
      <c r="C157" s="31"/>
      <c r="D157" s="29"/>
      <c r="E157" s="36"/>
      <c r="F157" s="29"/>
      <c r="G157" s="29"/>
      <c r="H157" s="29"/>
      <c r="I157" s="29"/>
      <c r="J157" s="29"/>
      <c r="K157" s="29"/>
      <c r="L157" s="29"/>
    </row>
    <row r="158" spans="1:12" ht="16" thickBot="1">
      <c r="A158" s="146"/>
      <c r="B158" s="25"/>
      <c r="C158" s="28" t="s">
        <v>66</v>
      </c>
      <c r="D158" s="29"/>
      <c r="E158" s="29"/>
      <c r="F158" s="29"/>
      <c r="G158" s="29"/>
      <c r="H158" s="29"/>
      <c r="I158" s="29"/>
      <c r="J158" s="30" t="s">
        <v>58</v>
      </c>
      <c r="K158" s="29"/>
      <c r="L158" s="29"/>
    </row>
    <row r="159" spans="1:12">
      <c r="A159" s="146">
        <f>+A157+1</f>
        <v>12</v>
      </c>
      <c r="B159" s="25"/>
      <c r="C159" s="31"/>
      <c r="D159" s="29"/>
      <c r="E159" s="29"/>
      <c r="F159" s="29"/>
      <c r="G159" s="29"/>
      <c r="I159" s="29"/>
      <c r="J159" s="29"/>
      <c r="K159" s="29"/>
      <c r="L159" s="29"/>
    </row>
    <row r="160" spans="1:12" ht="16" thickBot="1">
      <c r="A160" s="146">
        <f>+A159+1</f>
        <v>13</v>
      </c>
      <c r="B160" s="25"/>
      <c r="C160" s="31"/>
      <c r="D160" s="29"/>
      <c r="E160" s="33" t="s">
        <v>58</v>
      </c>
      <c r="G160" s="33" t="s">
        <v>68</v>
      </c>
      <c r="H160" s="30" t="s">
        <v>67</v>
      </c>
      <c r="I160" s="29"/>
      <c r="J160" s="33" t="s">
        <v>69</v>
      </c>
      <c r="K160" s="29"/>
      <c r="L160" s="29"/>
    </row>
    <row r="161" spans="1:14">
      <c r="A161" s="146">
        <f>+A160+1</f>
        <v>14</v>
      </c>
      <c r="B161" s="25"/>
      <c r="C161" s="28" t="s">
        <v>359</v>
      </c>
      <c r="D161" s="217" t="str">
        <f>+'Attachment H'!$B$2&amp;", Page 4, Line "&amp;'Attachment H'!A210</f>
        <v>Attachment H, Page 4, Line 20</v>
      </c>
      <c r="E161" s="216">
        <f>+'Attachment H'!D210</f>
        <v>51906023.517745495</v>
      </c>
      <c r="F161" s="600"/>
      <c r="G161" s="162">
        <f>+'Attachment H'!E210</f>
        <v>0.4</v>
      </c>
      <c r="H161" s="663">
        <f>+'Attachment H'!G210</f>
        <v>5.9994443991739949E-2</v>
      </c>
      <c r="I161" s="162"/>
      <c r="J161" s="162">
        <f>+'Attachment H'!I210</f>
        <v>2.3997777596695982E-2</v>
      </c>
      <c r="K161" s="258" t="s">
        <v>70</v>
      </c>
      <c r="L161" s="36"/>
    </row>
    <row r="162" spans="1:14">
      <c r="A162" s="146">
        <f>+A161+1</f>
        <v>15</v>
      </c>
      <c r="B162" s="25"/>
      <c r="C162" s="28" t="s">
        <v>194</v>
      </c>
      <c r="D162" s="217" t="str">
        <f>+'Attachment H'!$B$2&amp;", Page 4, Line "&amp;'Attachment H'!A211</f>
        <v>Attachment H, Page 4, Line 21</v>
      </c>
      <c r="E162" s="216">
        <f>+'Attachment H'!D211</f>
        <v>0</v>
      </c>
      <c r="F162" s="600"/>
      <c r="G162" s="162">
        <f>+'Attachment H'!E211</f>
        <v>0</v>
      </c>
      <c r="H162" s="162">
        <f>+'Attachment H'!G211</f>
        <v>0</v>
      </c>
      <c r="I162" s="162"/>
      <c r="J162" s="162">
        <f>+'Attachment H'!I211</f>
        <v>0</v>
      </c>
      <c r="K162" s="29"/>
      <c r="L162" s="36"/>
    </row>
    <row r="163" spans="1:14" ht="16" thickBot="1">
      <c r="A163" s="146">
        <f>+A162+1</f>
        <v>16</v>
      </c>
      <c r="B163" s="25"/>
      <c r="C163" s="28" t="s">
        <v>467</v>
      </c>
      <c r="D163" s="217" t="str">
        <f>+'Attachment H'!$B$2&amp;", Page 4, Line "&amp;'Attachment H'!A212</f>
        <v>Attachment H, Page 4, Line 22</v>
      </c>
      <c r="E163" s="228">
        <f>+'Attachment H'!D212</f>
        <v>80111509.287254915</v>
      </c>
      <c r="F163" s="600"/>
      <c r="G163" s="162">
        <f>+'Attachment H'!E212</f>
        <v>0.6</v>
      </c>
      <c r="H163" s="663">
        <f>+'Attachment H'!G212</f>
        <v>9.8000000000000004E-2</v>
      </c>
      <c r="I163" s="162"/>
      <c r="J163" s="162">
        <f>+'Attachment H'!I212</f>
        <v>5.8799999999999998E-2</v>
      </c>
      <c r="K163" s="29"/>
      <c r="L163" s="36"/>
    </row>
    <row r="164" spans="1:14">
      <c r="A164" s="146">
        <v>17</v>
      </c>
      <c r="B164" s="25"/>
      <c r="C164" s="31" t="s">
        <v>347</v>
      </c>
      <c r="D164" s="36" t="s">
        <v>796</v>
      </c>
      <c r="E164" s="259">
        <f>SUM(E161:E163)</f>
        <v>132017532.80500041</v>
      </c>
      <c r="F164" s="37" t="s">
        <v>10</v>
      </c>
      <c r="G164" s="162"/>
      <c r="H164" s="162"/>
      <c r="I164" s="162"/>
      <c r="J164" s="162">
        <f>SUM(J161:J163)</f>
        <v>8.2797777596695987E-2</v>
      </c>
      <c r="K164" s="258" t="s">
        <v>71</v>
      </c>
      <c r="L164" s="36"/>
    </row>
    <row r="165" spans="1:14">
      <c r="A165" s="179"/>
      <c r="B165" s="25"/>
      <c r="C165" s="674"/>
      <c r="D165" s="674"/>
      <c r="E165" s="674"/>
      <c r="F165" s="674"/>
      <c r="G165" s="54"/>
      <c r="H165" s="54"/>
      <c r="I165" s="54"/>
      <c r="J165" s="54"/>
      <c r="K165" s="496"/>
      <c r="L165" s="749"/>
      <c r="M165" s="749"/>
      <c r="N165" s="749"/>
    </row>
    <row r="166" spans="1:14">
      <c r="A166" s="179"/>
      <c r="B166" s="25"/>
      <c r="C166" s="496"/>
      <c r="D166" s="496"/>
      <c r="E166" s="496"/>
      <c r="F166" s="496"/>
      <c r="G166" s="496"/>
      <c r="H166" s="749"/>
      <c r="I166" s="496"/>
      <c r="L166" s="749"/>
      <c r="M166" s="749"/>
      <c r="N166" s="749"/>
    </row>
    <row r="167" spans="1:14">
      <c r="A167" s="179"/>
      <c r="B167" s="25"/>
      <c r="C167" s="496"/>
      <c r="D167" s="496"/>
      <c r="E167" s="496"/>
      <c r="F167" s="496"/>
      <c r="G167" s="767" t="s">
        <v>19</v>
      </c>
      <c r="H167" s="749"/>
      <c r="I167" s="749"/>
      <c r="J167" s="496" t="s">
        <v>819</v>
      </c>
      <c r="K167" s="496" t="s">
        <v>821</v>
      </c>
      <c r="L167" s="749"/>
      <c r="M167" s="749"/>
      <c r="N167" s="749"/>
    </row>
    <row r="168" spans="1:14">
      <c r="A168" s="179"/>
      <c r="B168" s="25"/>
      <c r="C168" s="496"/>
      <c r="E168" s="496"/>
      <c r="F168" s="496"/>
      <c r="G168" s="753" t="s">
        <v>825</v>
      </c>
      <c r="H168" s="749"/>
      <c r="I168" s="749"/>
      <c r="J168" s="749" t="s">
        <v>822</v>
      </c>
      <c r="K168" s="749" t="s">
        <v>930</v>
      </c>
      <c r="L168" s="749"/>
      <c r="M168" s="749"/>
      <c r="N168" s="749"/>
    </row>
    <row r="169" spans="1:14">
      <c r="A169" s="179">
        <v>18</v>
      </c>
      <c r="B169" s="737"/>
      <c r="C169" s="694" t="s">
        <v>227</v>
      </c>
      <c r="E169" s="693"/>
      <c r="F169" s="692"/>
      <c r="G169" s="738">
        <f>+J93+J110</f>
        <v>4352589.9934388809</v>
      </c>
      <c r="I169" s="738"/>
      <c r="J169" s="42">
        <f>+J35</f>
        <v>104853505.4142855</v>
      </c>
      <c r="K169" s="54">
        <f>IF(J169=0,0,G169/J169)</f>
        <v>4.151115383545273E-2</v>
      </c>
      <c r="L169" s="749"/>
      <c r="M169" s="749"/>
      <c r="N169" s="749"/>
    </row>
    <row r="170" spans="1:14">
      <c r="A170" s="179"/>
      <c r="B170" s="737"/>
      <c r="C170" s="694"/>
      <c r="D170" s="529"/>
      <c r="E170" s="693"/>
      <c r="F170" s="692"/>
      <c r="G170" s="767" t="s">
        <v>19</v>
      </c>
      <c r="H170" s="42"/>
      <c r="I170" s="738"/>
      <c r="J170" s="496" t="s">
        <v>820</v>
      </c>
      <c r="K170" s="496" t="s">
        <v>821</v>
      </c>
      <c r="L170" s="749"/>
      <c r="M170" s="749"/>
      <c r="N170" s="749"/>
    </row>
    <row r="171" spans="1:14">
      <c r="A171" s="179"/>
      <c r="B171" s="737"/>
      <c r="C171" s="694"/>
      <c r="D171" s="529"/>
      <c r="E171" s="693"/>
      <c r="F171" s="692"/>
      <c r="G171" s="767" t="s">
        <v>826</v>
      </c>
      <c r="H171" s="42"/>
      <c r="I171" s="738"/>
      <c r="J171" s="749" t="s">
        <v>822</v>
      </c>
      <c r="K171" s="749" t="s">
        <v>930</v>
      </c>
      <c r="L171" s="749"/>
      <c r="M171" s="749"/>
      <c r="N171" s="749"/>
    </row>
    <row r="172" spans="1:14">
      <c r="A172" s="179">
        <v>19</v>
      </c>
      <c r="B172" s="737"/>
      <c r="C172" s="694" t="s">
        <v>238</v>
      </c>
      <c r="E172" s="496"/>
      <c r="F172" s="496"/>
      <c r="G172" s="738">
        <f>+J125+J128</f>
        <v>7350824.2036602516</v>
      </c>
      <c r="H172" s="738"/>
      <c r="I172" s="738"/>
      <c r="J172" s="18">
        <f>+J51</f>
        <v>77333761.094380677</v>
      </c>
      <c r="K172" s="54">
        <f>IF(J172=0,0,G172/J172)</f>
        <v>9.5053235477439962E-2</v>
      </c>
      <c r="L172" s="749"/>
      <c r="M172" s="749"/>
      <c r="N172" s="749"/>
    </row>
    <row r="173" spans="1:14">
      <c r="A173" s="179"/>
      <c r="B173" s="737"/>
      <c r="C173" s="696"/>
      <c r="D173" s="496"/>
      <c r="E173" s="496"/>
      <c r="F173" s="496"/>
      <c r="G173" s="496"/>
      <c r="H173" s="721"/>
      <c r="I173" s="721"/>
      <c r="J173" s="721"/>
      <c r="K173" s="496"/>
      <c r="L173" s="749"/>
      <c r="M173" s="749"/>
      <c r="N173" s="749"/>
    </row>
    <row r="174" spans="1:14">
      <c r="A174" s="179"/>
      <c r="B174" s="737"/>
      <c r="C174" s="496"/>
      <c r="D174" s="496"/>
      <c r="E174" s="496"/>
      <c r="F174" s="496"/>
      <c r="G174" s="496"/>
      <c r="H174" s="496"/>
      <c r="I174" s="496"/>
      <c r="J174" s="496"/>
      <c r="K174" s="496"/>
      <c r="L174" s="749"/>
      <c r="M174" s="749"/>
      <c r="N174" s="749"/>
    </row>
    <row r="175" spans="1:14">
      <c r="A175" s="766"/>
      <c r="B175" s="749"/>
      <c r="C175" s="2"/>
      <c r="D175" s="765"/>
      <c r="E175" s="765" t="s">
        <v>918</v>
      </c>
      <c r="F175" s="749"/>
      <c r="G175" s="765"/>
      <c r="H175" s="765"/>
      <c r="I175" s="765"/>
      <c r="J175" s="765"/>
      <c r="K175" s="765"/>
      <c r="L175" s="765"/>
      <c r="M175" s="749"/>
      <c r="N175" s="749"/>
    </row>
    <row r="176" spans="1:14">
      <c r="A176" s="766"/>
      <c r="B176" s="749"/>
      <c r="C176" s="2"/>
      <c r="D176" s="765" t="s">
        <v>305</v>
      </c>
      <c r="E176" s="3" t="s">
        <v>919</v>
      </c>
      <c r="F176" s="749"/>
      <c r="G176" s="765" t="s">
        <v>308</v>
      </c>
      <c r="H176" s="771" t="s">
        <v>306</v>
      </c>
      <c r="I176" s="749"/>
      <c r="J176" s="772"/>
      <c r="K176" s="773"/>
      <c r="L176" s="773"/>
      <c r="N176" s="749"/>
    </row>
    <row r="177" spans="1:14" ht="26.5">
      <c r="A177" s="370" t="s">
        <v>292</v>
      </c>
      <c r="B177" s="749"/>
      <c r="C177" s="3" t="s">
        <v>253</v>
      </c>
      <c r="D177" s="3" t="s">
        <v>822</v>
      </c>
      <c r="E177" s="658" t="str">
        <f>+D177</f>
        <v>Distribution</v>
      </c>
      <c r="F177" s="749"/>
      <c r="G177" s="3" t="s">
        <v>254</v>
      </c>
      <c r="H177" s="3" t="s">
        <v>255</v>
      </c>
      <c r="I177" s="749"/>
      <c r="J177" s="774"/>
      <c r="K177" s="774"/>
      <c r="L177" s="774"/>
      <c r="N177" s="749"/>
    </row>
    <row r="178" spans="1:14">
      <c r="A178" s="766"/>
      <c r="B178" s="749"/>
      <c r="C178" s="765" t="s">
        <v>293</v>
      </c>
      <c r="D178" s="765" t="s">
        <v>294</v>
      </c>
      <c r="E178" s="765" t="s">
        <v>295</v>
      </c>
      <c r="F178" s="749"/>
      <c r="G178" s="3" t="s">
        <v>296</v>
      </c>
      <c r="H178" s="3" t="s">
        <v>298</v>
      </c>
      <c r="I178" s="749"/>
      <c r="J178" s="774"/>
      <c r="K178" s="4"/>
      <c r="L178" s="4"/>
      <c r="N178" s="749"/>
    </row>
    <row r="179" spans="1:14">
      <c r="A179" s="766"/>
      <c r="B179" s="749"/>
      <c r="C179" s="608"/>
      <c r="D179" s="412"/>
      <c r="E179" s="412"/>
      <c r="F179" s="749"/>
      <c r="G179" s="413"/>
      <c r="H179" s="413"/>
      <c r="I179" s="749"/>
      <c r="J179" s="775"/>
      <c r="K179" s="414"/>
      <c r="L179" s="414"/>
      <c r="N179" s="749"/>
    </row>
    <row r="180" spans="1:14" ht="57" customHeight="1">
      <c r="A180" s="766"/>
      <c r="B180" s="749"/>
      <c r="C180" s="765"/>
      <c r="D180" s="785" t="s">
        <v>427</v>
      </c>
      <c r="E180" s="785" t="s">
        <v>924</v>
      </c>
      <c r="F180" s="445"/>
      <c r="G180" s="785" t="s">
        <v>875</v>
      </c>
      <c r="H180" s="785" t="s">
        <v>809</v>
      </c>
      <c r="I180" s="327"/>
      <c r="J180" s="776"/>
      <c r="K180" s="776"/>
      <c r="L180" s="776"/>
      <c r="N180" s="749"/>
    </row>
    <row r="181" spans="1:14">
      <c r="A181" s="766">
        <f>+A172+1</f>
        <v>20</v>
      </c>
      <c r="B181" s="749"/>
      <c r="C181" s="5" t="s">
        <v>290</v>
      </c>
      <c r="D181" s="951">
        <v>104769612.55208401</v>
      </c>
      <c r="E181" s="951">
        <v>26466350.959218904</v>
      </c>
      <c r="F181" s="326"/>
      <c r="G181" s="6">
        <v>0</v>
      </c>
      <c r="H181" s="6">
        <f>'4- Rate Base'!G11</f>
        <v>829687.05491261906</v>
      </c>
      <c r="I181" s="749"/>
      <c r="J181" s="528"/>
      <c r="K181" s="528"/>
      <c r="L181" s="777"/>
      <c r="N181" s="749"/>
    </row>
    <row r="182" spans="1:14">
      <c r="A182" s="766">
        <f>+A181+1</f>
        <v>21</v>
      </c>
      <c r="B182" s="749"/>
      <c r="C182" s="5" t="s">
        <v>105</v>
      </c>
      <c r="D182" s="6">
        <v>104769612.55208401</v>
      </c>
      <c r="E182" s="6">
        <v>26660756.435322739</v>
      </c>
      <c r="F182" s="326"/>
      <c r="G182" s="6">
        <v>0</v>
      </c>
      <c r="H182" s="6">
        <f>'4- Rate Base'!G12</f>
        <v>829687.05491261906</v>
      </c>
      <c r="I182" s="749"/>
      <c r="J182" s="777"/>
      <c r="K182" s="528"/>
      <c r="L182" s="777"/>
      <c r="N182" s="749"/>
    </row>
    <row r="183" spans="1:14">
      <c r="A183" s="766">
        <f t="shared" ref="A183:A194" si="7">+A182+1</f>
        <v>22</v>
      </c>
      <c r="B183" s="749"/>
      <c r="C183" s="1" t="s">
        <v>104</v>
      </c>
      <c r="D183" s="6">
        <v>104769612.55208401</v>
      </c>
      <c r="E183" s="6">
        <v>26852601.831426576</v>
      </c>
      <c r="F183" s="326"/>
      <c r="G183" s="6">
        <v>0</v>
      </c>
      <c r="H183" s="6">
        <f>'4- Rate Base'!G13</f>
        <v>829687.05491261906</v>
      </c>
      <c r="I183" s="749"/>
      <c r="J183" s="1055"/>
      <c r="K183" s="528"/>
      <c r="L183" s="777"/>
      <c r="N183" s="749"/>
    </row>
    <row r="184" spans="1:14">
      <c r="A184" s="766">
        <f t="shared" si="7"/>
        <v>23</v>
      </c>
      <c r="B184" s="749"/>
      <c r="C184" s="1" t="s">
        <v>257</v>
      </c>
      <c r="D184" s="6">
        <v>104769612.132084</v>
      </c>
      <c r="E184" s="6">
        <v>27043293.267530404</v>
      </c>
      <c r="F184" s="326"/>
      <c r="G184" s="6">
        <v>0</v>
      </c>
      <c r="H184" s="6">
        <f>'4- Rate Base'!G14</f>
        <v>829687.05491261906</v>
      </c>
      <c r="I184" s="749"/>
      <c r="J184" s="777"/>
      <c r="K184" s="528"/>
      <c r="L184" s="777"/>
      <c r="N184" s="749"/>
    </row>
    <row r="185" spans="1:14">
      <c r="A185" s="766">
        <f t="shared" si="7"/>
        <v>24</v>
      </c>
      <c r="B185" s="749"/>
      <c r="C185" s="1" t="s">
        <v>95</v>
      </c>
      <c r="D185" s="6">
        <v>104769612.132084</v>
      </c>
      <c r="E185" s="6">
        <v>27234922.403634243</v>
      </c>
      <c r="F185" s="326"/>
      <c r="G185" s="6">
        <v>0</v>
      </c>
      <c r="H185" s="6">
        <f>'4- Rate Base'!G15</f>
        <v>829687.05491261906</v>
      </c>
      <c r="I185" s="749"/>
      <c r="J185" s="777"/>
      <c r="K185" s="528"/>
      <c r="L185" s="777"/>
      <c r="N185" s="749"/>
    </row>
    <row r="186" spans="1:14">
      <c r="A186" s="766">
        <f t="shared" si="7"/>
        <v>25</v>
      </c>
      <c r="B186" s="749"/>
      <c r="C186" s="1" t="s">
        <v>92</v>
      </c>
      <c r="D186" s="6">
        <v>104769612.132084</v>
      </c>
      <c r="E186" s="6">
        <v>27426621.979738072</v>
      </c>
      <c r="F186" s="326"/>
      <c r="G186" s="6">
        <v>0</v>
      </c>
      <c r="H186" s="6">
        <f>'4- Rate Base'!G16</f>
        <v>829687.05491261906</v>
      </c>
      <c r="I186" s="749"/>
      <c r="J186" s="777"/>
      <c r="K186" s="528"/>
      <c r="L186" s="777"/>
      <c r="N186" s="749"/>
    </row>
    <row r="187" spans="1:14">
      <c r="A187" s="766">
        <f t="shared" si="7"/>
        <v>26</v>
      </c>
      <c r="B187" s="749"/>
      <c r="C187" s="1" t="s">
        <v>145</v>
      </c>
      <c r="D187" s="6">
        <v>104769612.132084</v>
      </c>
      <c r="E187" s="6">
        <v>27618344.395841904</v>
      </c>
      <c r="F187" s="326"/>
      <c r="G187" s="6">
        <v>0</v>
      </c>
      <c r="H187" s="6">
        <f>'4- Rate Base'!G17</f>
        <v>829687.05491261906</v>
      </c>
      <c r="I187" s="749"/>
      <c r="J187" s="777"/>
      <c r="K187" s="528"/>
      <c r="L187" s="777"/>
      <c r="N187" s="749"/>
    </row>
    <row r="188" spans="1:14">
      <c r="A188" s="766">
        <f t="shared" si="7"/>
        <v>27</v>
      </c>
      <c r="B188" s="749"/>
      <c r="C188" s="1" t="s">
        <v>102</v>
      </c>
      <c r="D188" s="6">
        <v>104769612.132084</v>
      </c>
      <c r="E188" s="6">
        <v>27810066.811945736</v>
      </c>
      <c r="F188" s="326"/>
      <c r="G188" s="6">
        <v>0</v>
      </c>
      <c r="H188" s="6">
        <f>'4- Rate Base'!G18</f>
        <v>829687.05491261906</v>
      </c>
      <c r="I188" s="749"/>
      <c r="J188" s="777"/>
      <c r="K188" s="528"/>
      <c r="L188" s="777"/>
      <c r="N188" s="749"/>
    </row>
    <row r="189" spans="1:14">
      <c r="A189" s="766">
        <f t="shared" si="7"/>
        <v>28</v>
      </c>
      <c r="B189" s="749"/>
      <c r="C189" s="1" t="s">
        <v>258</v>
      </c>
      <c r="D189" s="6">
        <v>104493361.71208401</v>
      </c>
      <c r="E189" s="6">
        <v>27727840.898049571</v>
      </c>
      <c r="F189" s="326"/>
      <c r="G189" s="6">
        <v>0</v>
      </c>
      <c r="H189" s="6">
        <f>'4- Rate Base'!G19</f>
        <v>829687.05491261906</v>
      </c>
      <c r="I189" s="749"/>
      <c r="J189" s="777"/>
      <c r="K189" s="528"/>
      <c r="L189" s="777"/>
      <c r="N189" s="749"/>
    </row>
    <row r="190" spans="1:14">
      <c r="A190" s="766">
        <f t="shared" si="7"/>
        <v>29</v>
      </c>
      <c r="B190" s="749"/>
      <c r="C190" s="1" t="s">
        <v>100</v>
      </c>
      <c r="D190" s="6">
        <v>104493361.71208401</v>
      </c>
      <c r="E190" s="6">
        <v>27919563.31415341</v>
      </c>
      <c r="F190" s="326"/>
      <c r="G190" s="6">
        <v>0</v>
      </c>
      <c r="H190" s="6">
        <f>'4- Rate Base'!G20</f>
        <v>829687.05491261906</v>
      </c>
      <c r="I190" s="749"/>
      <c r="J190" s="777"/>
      <c r="K190" s="528"/>
      <c r="L190" s="777"/>
      <c r="N190" s="749"/>
    </row>
    <row r="191" spans="1:14">
      <c r="A191" s="766">
        <f t="shared" si="7"/>
        <v>30</v>
      </c>
      <c r="B191" s="749"/>
      <c r="C191" s="1" t="s">
        <v>106</v>
      </c>
      <c r="D191" s="6">
        <v>104493361.71208401</v>
      </c>
      <c r="E191" s="6">
        <v>28111285.730257235</v>
      </c>
      <c r="F191" s="326"/>
      <c r="G191" s="6">
        <v>0</v>
      </c>
      <c r="H191" s="6">
        <f>'4- Rate Base'!G21</f>
        <v>829687.05491261906</v>
      </c>
      <c r="I191" s="749"/>
      <c r="J191" s="777"/>
      <c r="K191" s="528"/>
      <c r="L191" s="777"/>
      <c r="N191" s="749"/>
    </row>
    <row r="192" spans="1:14">
      <c r="A192" s="766">
        <f t="shared" si="7"/>
        <v>31</v>
      </c>
      <c r="B192" s="749"/>
      <c r="C192" s="1" t="s">
        <v>99</v>
      </c>
      <c r="D192" s="6">
        <v>104493361.71208401</v>
      </c>
      <c r="E192" s="6">
        <v>28303008.146361068</v>
      </c>
      <c r="F192" s="326"/>
      <c r="G192" s="6">
        <v>0</v>
      </c>
      <c r="H192" s="6">
        <f>'4- Rate Base'!G22</f>
        <v>829687.05491261906</v>
      </c>
      <c r="I192" s="749"/>
      <c r="J192" s="777"/>
      <c r="K192" s="528"/>
      <c r="L192" s="777"/>
      <c r="N192" s="749"/>
    </row>
    <row r="193" spans="1:14">
      <c r="A193" s="766">
        <f t="shared" si="7"/>
        <v>32</v>
      </c>
      <c r="B193" s="749"/>
      <c r="C193" s="1" t="s">
        <v>291</v>
      </c>
      <c r="D193" s="951">
        <v>106767174.1737562</v>
      </c>
      <c r="E193" s="951">
        <v>28497143.202464901</v>
      </c>
      <c r="F193" s="326"/>
      <c r="G193" s="6">
        <v>0</v>
      </c>
      <c r="H193" s="6">
        <f>'4- Rate Base'!G23</f>
        <v>829687.05491261906</v>
      </c>
      <c r="I193" s="749"/>
      <c r="J193" s="777"/>
      <c r="K193" s="528"/>
      <c r="L193" s="777"/>
      <c r="N193" s="749"/>
    </row>
    <row r="194" spans="1:14" ht="16" thickBot="1">
      <c r="A194" s="766">
        <f t="shared" si="7"/>
        <v>33</v>
      </c>
      <c r="B194" s="749"/>
      <c r="C194" s="7" t="s">
        <v>417</v>
      </c>
      <c r="D194" s="763">
        <f t="shared" ref="D194" si="8">SUM(D181:D193)/13</f>
        <v>104838270.71836649</v>
      </c>
      <c r="E194" s="763">
        <f>SUM(E181:E193)/13</f>
        <v>27513215.336611129</v>
      </c>
      <c r="F194" s="749"/>
      <c r="G194" s="8">
        <f>SUM(G181:G193)/13</f>
        <v>0</v>
      </c>
      <c r="H194" s="763">
        <f>SUM(H181:H193)/13</f>
        <v>829687.05491261918</v>
      </c>
      <c r="I194" s="749"/>
      <c r="J194" s="752"/>
      <c r="K194" s="752"/>
      <c r="L194" s="752"/>
      <c r="N194" s="749"/>
    </row>
    <row r="195" spans="1:14" ht="16" thickTop="1">
      <c r="A195" s="749"/>
      <c r="B195" s="749"/>
      <c r="C195" s="749"/>
      <c r="D195" s="749"/>
      <c r="E195" s="749"/>
      <c r="F195" s="749"/>
      <c r="G195" s="749"/>
      <c r="H195" s="749"/>
      <c r="I195" s="749"/>
      <c r="J195" s="496"/>
      <c r="K195" s="496"/>
      <c r="L195" s="496"/>
      <c r="M195" s="749"/>
      <c r="N195" s="749"/>
    </row>
    <row r="198" spans="1:14">
      <c r="A198" s="766"/>
      <c r="C198" s="445" t="s">
        <v>920</v>
      </c>
      <c r="D198" s="512"/>
      <c r="E198" s="512"/>
      <c r="G198" s="512"/>
      <c r="H198" s="513"/>
      <c r="I198" s="513"/>
      <c r="J198" s="327"/>
      <c r="K198" s="327"/>
    </row>
    <row r="199" spans="1:14">
      <c r="A199" s="766"/>
      <c r="C199" s="365" t="s">
        <v>293</v>
      </c>
      <c r="D199" s="365" t="s">
        <v>294</v>
      </c>
      <c r="E199" s="365" t="s">
        <v>295</v>
      </c>
      <c r="G199" s="365" t="s">
        <v>296</v>
      </c>
      <c r="H199" s="445" t="s">
        <v>298</v>
      </c>
      <c r="J199" s="445" t="s">
        <v>297</v>
      </c>
      <c r="K199" s="445" t="s">
        <v>299</v>
      </c>
      <c r="L199" s="445" t="s">
        <v>300</v>
      </c>
    </row>
    <row r="200" spans="1:14" ht="131.25" customHeight="1">
      <c r="A200" s="766">
        <f>+A194+1</f>
        <v>34</v>
      </c>
      <c r="C200" s="514" t="s">
        <v>603</v>
      </c>
      <c r="D200" s="307"/>
      <c r="E200" s="515" t="s">
        <v>19</v>
      </c>
      <c r="G200" s="515" t="s">
        <v>604</v>
      </c>
      <c r="H200" s="515" t="s">
        <v>605</v>
      </c>
      <c r="J200" s="515" t="s">
        <v>606</v>
      </c>
      <c r="K200" s="516" t="s">
        <v>607</v>
      </c>
      <c r="L200" s="516" t="s">
        <v>608</v>
      </c>
    </row>
    <row r="201" spans="1:14">
      <c r="A201" s="766" t="s">
        <v>921</v>
      </c>
      <c r="C201" s="496"/>
      <c r="D201" s="518" t="s">
        <v>610</v>
      </c>
      <c r="E201" s="519">
        <v>0</v>
      </c>
      <c r="G201" s="519">
        <v>0</v>
      </c>
      <c r="H201" s="520"/>
      <c r="J201" s="520"/>
      <c r="K201" s="519"/>
      <c r="L201" s="521">
        <f>+K201*G201*E201*H201*J201</f>
        <v>0</v>
      </c>
    </row>
    <row r="202" spans="1:14">
      <c r="A202" s="766" t="s">
        <v>922</v>
      </c>
      <c r="C202" s="496"/>
      <c r="D202" s="518" t="s">
        <v>612</v>
      </c>
      <c r="E202" s="522">
        <v>0</v>
      </c>
      <c r="G202" s="519">
        <v>0</v>
      </c>
      <c r="H202" s="520"/>
      <c r="J202" s="520"/>
      <c r="K202" s="519"/>
      <c r="L202" s="521">
        <f t="shared" ref="L202:L206" si="9">+K202*G202*E202*H202*J202</f>
        <v>0</v>
      </c>
    </row>
    <row r="203" spans="1:14">
      <c r="A203" s="766" t="s">
        <v>923</v>
      </c>
      <c r="C203" s="496"/>
      <c r="D203" s="518" t="s">
        <v>614</v>
      </c>
      <c r="E203" s="522"/>
      <c r="G203" s="519"/>
      <c r="H203" s="520"/>
      <c r="J203" s="520"/>
      <c r="K203" s="519"/>
      <c r="L203" s="521"/>
    </row>
    <row r="204" spans="1:14">
      <c r="A204" s="766" t="s">
        <v>502</v>
      </c>
      <c r="C204" s="496"/>
      <c r="D204" s="518"/>
      <c r="E204" s="522"/>
      <c r="G204" s="519"/>
      <c r="H204" s="520"/>
      <c r="J204" s="520"/>
      <c r="K204" s="519"/>
      <c r="L204" s="521"/>
    </row>
    <row r="205" spans="1:14">
      <c r="A205" s="766" t="s">
        <v>502</v>
      </c>
      <c r="C205" s="496"/>
      <c r="D205" s="518" t="s">
        <v>502</v>
      </c>
      <c r="E205" s="522"/>
      <c r="G205" s="519"/>
      <c r="H205" s="520"/>
      <c r="J205" s="520"/>
      <c r="K205" s="519"/>
      <c r="L205" s="521"/>
    </row>
    <row r="206" spans="1:14">
      <c r="A206" s="766" t="s">
        <v>502</v>
      </c>
      <c r="C206" s="496"/>
      <c r="D206" s="523" t="s">
        <v>502</v>
      </c>
      <c r="E206" s="524">
        <v>0</v>
      </c>
      <c r="G206" s="525">
        <v>0</v>
      </c>
      <c r="H206" s="526"/>
      <c r="J206" s="526"/>
      <c r="K206" s="525"/>
      <c r="L206" s="527">
        <f t="shared" si="9"/>
        <v>0</v>
      </c>
    </row>
    <row r="207" spans="1:14">
      <c r="A207" s="766">
        <v>36</v>
      </c>
      <c r="C207" s="496"/>
      <c r="D207" s="514" t="s">
        <v>21</v>
      </c>
      <c r="E207" s="528">
        <f>SUM(E201:E206)</f>
        <v>0</v>
      </c>
      <c r="G207" s="122"/>
      <c r="H207" s="14"/>
      <c r="J207" s="14"/>
      <c r="K207" s="122"/>
      <c r="L207" s="521">
        <f>SUM(L201:L206)</f>
        <v>0</v>
      </c>
    </row>
    <row r="209" spans="1:12" ht="67.5" customHeight="1">
      <c r="A209" s="564" t="s">
        <v>75</v>
      </c>
      <c r="B209" s="1209" t="s">
        <v>753</v>
      </c>
      <c r="C209" s="1209"/>
      <c r="D209" s="1209"/>
      <c r="E209" s="1209"/>
      <c r="F209" s="1209"/>
      <c r="G209" s="1209"/>
      <c r="H209" s="1209"/>
      <c r="I209" s="1209"/>
      <c r="J209" s="1209"/>
    </row>
    <row r="210" spans="1:12" ht="29.25" customHeight="1">
      <c r="A210" s="530" t="s">
        <v>76</v>
      </c>
      <c r="B210" s="1198" t="s">
        <v>1084</v>
      </c>
      <c r="C210" s="1198"/>
      <c r="D210" s="1198"/>
      <c r="E210" s="1198"/>
      <c r="F210" s="1198"/>
      <c r="G210" s="1198"/>
      <c r="H210" s="1198"/>
      <c r="I210" s="1198"/>
      <c r="J210" s="1198"/>
      <c r="K210" s="898"/>
      <c r="L210" s="898"/>
    </row>
  </sheetData>
  <mergeCells count="4">
    <mergeCell ref="B209:J209"/>
    <mergeCell ref="G28:H28"/>
    <mergeCell ref="G27:H27"/>
    <mergeCell ref="B210:J210"/>
  </mergeCells>
  <printOptions horizontalCentered="1"/>
  <pageMargins left="0.7" right="0.7" top="0.75" bottom="0.75" header="0.3" footer="0.3"/>
  <pageSetup scale="41" fitToHeight="4" orientation="portrait" r:id="rId1"/>
  <headerFooter>
    <oddFooter xml:space="preserve">&amp;L&amp;"Times New Roman, Regular"&amp;8 DC: 5914634-1 </oddFooter>
  </headerFooter>
  <rowBreaks count="3" manualBreakCount="3">
    <brk id="18" max="14" man="1"/>
    <brk id="75" max="14" man="1"/>
    <brk id="132" max="14" man="1"/>
  </rowBreaks>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U109"/>
  <sheetViews>
    <sheetView zoomScaleNormal="100" zoomScaleSheetLayoutView="50" workbookViewId="0"/>
  </sheetViews>
  <sheetFormatPr defaultColWidth="8.84375" defaultRowHeight="13"/>
  <cols>
    <col min="1" max="1" width="6" style="25" customWidth="1"/>
    <col min="2" max="2" width="1.4609375" style="25" customWidth="1"/>
    <col min="3" max="3" width="36" style="25" customWidth="1"/>
    <col min="4" max="4" width="13.69140625" style="25" customWidth="1"/>
    <col min="5" max="5" width="17.53515625" style="25" customWidth="1"/>
    <col min="6" max="6" width="13.07421875" style="25" customWidth="1"/>
    <col min="7" max="7" width="14.4609375" style="25" customWidth="1"/>
    <col min="8" max="8" width="16.3046875" style="25" customWidth="1"/>
    <col min="9" max="9" width="13.69140625" style="25" customWidth="1"/>
    <col min="10" max="10" width="14.4609375" style="25" customWidth="1"/>
    <col min="11" max="11" width="13.53515625" style="25" customWidth="1"/>
    <col min="12" max="13" width="15.69140625" style="25" customWidth="1"/>
    <col min="14" max="15" width="14.4609375" style="25" customWidth="1"/>
    <col min="16" max="16" width="12.69140625" style="25" customWidth="1"/>
    <col min="17" max="17" width="13.84375" style="25" customWidth="1"/>
    <col min="18" max="18" width="9.3046875" style="25" customWidth="1"/>
    <col min="19" max="19" width="13" style="25" customWidth="1"/>
    <col min="20" max="20" width="11.3046875" style="53" bestFit="1" customWidth="1"/>
    <col min="21" max="16384" width="8.84375" style="25"/>
  </cols>
  <sheetData>
    <row r="1" spans="1:21">
      <c r="Q1" s="57"/>
    </row>
    <row r="2" spans="1:21">
      <c r="Q2" s="57"/>
    </row>
    <row r="4" spans="1:21">
      <c r="Q4" s="57"/>
    </row>
    <row r="5" spans="1:21">
      <c r="D5" s="19"/>
      <c r="E5" s="19"/>
      <c r="F5" s="19"/>
      <c r="G5" s="20" t="s">
        <v>282</v>
      </c>
      <c r="H5" s="19"/>
      <c r="I5" s="19"/>
      <c r="J5" s="19"/>
      <c r="K5" s="24"/>
      <c r="L5" s="58"/>
      <c r="M5" s="59"/>
      <c r="N5" s="59"/>
      <c r="O5" s="59"/>
      <c r="P5" s="59"/>
      <c r="Q5" s="59"/>
      <c r="R5" s="26"/>
      <c r="S5" s="26" t="s">
        <v>943</v>
      </c>
      <c r="T5" s="728"/>
      <c r="U5" s="26"/>
    </row>
    <row r="6" spans="1:21">
      <c r="D6" s="19"/>
      <c r="E6" s="22" t="s">
        <v>10</v>
      </c>
      <c r="F6" s="22"/>
      <c r="G6" s="20" t="s">
        <v>281</v>
      </c>
      <c r="H6" s="22"/>
      <c r="I6" s="22"/>
      <c r="J6" s="22"/>
      <c r="K6" s="24"/>
      <c r="P6" s="26"/>
      <c r="Q6" s="24"/>
      <c r="R6" s="26"/>
      <c r="S6" s="61"/>
      <c r="T6" s="728"/>
      <c r="U6" s="26"/>
    </row>
    <row r="7" spans="1:21">
      <c r="C7" s="26"/>
      <c r="D7" s="26"/>
      <c r="E7" s="26"/>
      <c r="F7" s="26"/>
      <c r="G7" s="296" t="str">
        <f>+'Attachment H'!D5</f>
        <v>GridLiance High Plains LLC</v>
      </c>
      <c r="H7" s="26"/>
      <c r="I7" s="26"/>
      <c r="J7" s="26"/>
      <c r="K7" s="26"/>
      <c r="P7" s="26"/>
      <c r="Q7" s="26"/>
      <c r="R7" s="26"/>
      <c r="S7" s="60"/>
      <c r="T7" s="728"/>
      <c r="U7" s="26"/>
    </row>
    <row r="8" spans="1:21">
      <c r="A8" s="20"/>
      <c r="C8" s="26"/>
      <c r="D8" s="26"/>
      <c r="E8" s="26"/>
      <c r="F8" s="26"/>
      <c r="H8" s="26"/>
      <c r="I8" s="26"/>
      <c r="J8" s="26"/>
      <c r="K8" s="26"/>
      <c r="L8" s="26"/>
      <c r="M8" s="26"/>
      <c r="N8" s="26"/>
      <c r="O8" s="26"/>
      <c r="P8" s="26"/>
      <c r="Q8" s="26"/>
      <c r="R8" s="26"/>
      <c r="S8" s="60"/>
      <c r="T8" s="728"/>
      <c r="U8" s="26"/>
    </row>
    <row r="9" spans="1:21">
      <c r="A9" s="20"/>
      <c r="C9" s="26"/>
      <c r="D9" s="26"/>
      <c r="E9" s="26"/>
      <c r="F9" s="26"/>
      <c r="G9" s="62"/>
      <c r="H9" s="26"/>
      <c r="I9" s="26"/>
      <c r="J9" s="26"/>
      <c r="K9" s="26"/>
      <c r="L9" s="26"/>
      <c r="M9" s="26"/>
      <c r="N9" s="26"/>
      <c r="O9" s="26"/>
      <c r="P9" s="26"/>
      <c r="Q9" s="26"/>
      <c r="R9" s="26"/>
      <c r="S9" s="60"/>
      <c r="T9" s="728"/>
      <c r="U9" s="26"/>
    </row>
    <row r="10" spans="1:21">
      <c r="A10" s="20"/>
      <c r="C10" s="26" t="s">
        <v>510</v>
      </c>
      <c r="D10" s="26"/>
      <c r="E10" s="26"/>
      <c r="F10" s="26"/>
      <c r="G10" s="62"/>
      <c r="H10" s="26"/>
      <c r="I10" s="26"/>
      <c r="J10" s="26"/>
      <c r="K10" s="26"/>
      <c r="L10" s="26"/>
      <c r="M10" s="26"/>
      <c r="N10" s="26"/>
      <c r="O10" s="26"/>
      <c r="P10" s="26"/>
      <c r="Q10" s="26"/>
      <c r="R10" s="26"/>
      <c r="S10" s="60"/>
      <c r="T10" s="728"/>
      <c r="U10" s="26"/>
    </row>
    <row r="11" spans="1:21">
      <c r="A11" s="20"/>
      <c r="C11" s="26"/>
      <c r="D11" s="26"/>
      <c r="E11" s="26"/>
      <c r="F11" s="26"/>
      <c r="G11" s="62"/>
      <c r="L11" s="26"/>
      <c r="M11" s="26"/>
      <c r="N11" s="26"/>
      <c r="O11" s="26"/>
      <c r="P11" s="26"/>
      <c r="Q11" s="26"/>
      <c r="R11" s="26"/>
      <c r="S11" s="26"/>
      <c r="T11" s="528"/>
      <c r="U11" s="26"/>
    </row>
    <row r="12" spans="1:21">
      <c r="A12" s="20"/>
      <c r="C12" s="26"/>
      <c r="D12" s="26"/>
      <c r="E12" s="26"/>
      <c r="F12" s="26"/>
      <c r="G12" s="26"/>
      <c r="L12" s="63"/>
      <c r="M12" s="63"/>
      <c r="N12" s="63"/>
      <c r="O12" s="63"/>
      <c r="P12" s="26"/>
      <c r="Q12" s="26"/>
      <c r="R12" s="26"/>
      <c r="S12" s="26"/>
      <c r="T12" s="528"/>
      <c r="U12" s="26"/>
    </row>
    <row r="13" spans="1:21">
      <c r="C13" s="64" t="s">
        <v>11</v>
      </c>
      <c r="D13" s="64"/>
      <c r="E13" s="64" t="s">
        <v>12</v>
      </c>
      <c r="F13" s="64"/>
      <c r="I13" s="64" t="s">
        <v>13</v>
      </c>
      <c r="L13" s="65" t="s">
        <v>14</v>
      </c>
      <c r="M13" s="65"/>
      <c r="N13" s="65"/>
      <c r="O13" s="65"/>
      <c r="P13" s="22"/>
      <c r="Q13" s="65"/>
      <c r="R13" s="22"/>
      <c r="S13" s="65"/>
      <c r="U13" s="66"/>
    </row>
    <row r="14" spans="1:21">
      <c r="C14" s="66"/>
      <c r="D14" s="66"/>
      <c r="E14" s="67" t="s">
        <v>508</v>
      </c>
      <c r="F14" s="67"/>
      <c r="I14" s="22"/>
      <c r="P14" s="22"/>
      <c r="R14" s="22"/>
      <c r="S14" s="64"/>
      <c r="T14" s="122"/>
      <c r="U14" s="66"/>
    </row>
    <row r="15" spans="1:21">
      <c r="A15" s="20" t="s">
        <v>16</v>
      </c>
      <c r="C15" s="66"/>
      <c r="D15" s="66"/>
      <c r="E15" s="68" t="s">
        <v>26</v>
      </c>
      <c r="F15" s="68"/>
      <c r="I15" s="69" t="s">
        <v>25</v>
      </c>
      <c r="L15" s="69" t="s">
        <v>22</v>
      </c>
      <c r="M15" s="69"/>
      <c r="N15" s="69"/>
      <c r="O15" s="69"/>
      <c r="P15" s="22"/>
      <c r="R15" s="26"/>
      <c r="S15" s="70"/>
      <c r="T15" s="122"/>
      <c r="U15" s="66"/>
    </row>
    <row r="16" spans="1:21">
      <c r="A16" s="20" t="s">
        <v>18</v>
      </c>
      <c r="C16" s="71"/>
      <c r="D16" s="71"/>
      <c r="E16" s="22"/>
      <c r="F16" s="22"/>
      <c r="I16" s="22"/>
      <c r="L16" s="22"/>
      <c r="M16" s="22"/>
      <c r="N16" s="22"/>
      <c r="O16" s="22"/>
      <c r="P16" s="22"/>
      <c r="Q16" s="22"/>
      <c r="R16" s="26"/>
      <c r="S16" s="22"/>
      <c r="U16" s="66"/>
    </row>
    <row r="17" spans="1:21">
      <c r="A17" s="72"/>
      <c r="C17" s="66"/>
      <c r="D17" s="66"/>
      <c r="E17" s="22"/>
      <c r="F17" s="22"/>
      <c r="I17" s="22"/>
      <c r="L17" s="22"/>
      <c r="M17" s="22"/>
      <c r="N17" s="22"/>
      <c r="O17" s="22"/>
      <c r="P17" s="22"/>
      <c r="Q17" s="22"/>
      <c r="R17" s="26"/>
      <c r="S17" s="22"/>
      <c r="U17" s="66"/>
    </row>
    <row r="18" spans="1:21">
      <c r="A18" s="23">
        <v>1</v>
      </c>
      <c r="C18" s="66" t="s">
        <v>211</v>
      </c>
      <c r="D18" s="66"/>
      <c r="E18" s="73" t="s">
        <v>3</v>
      </c>
      <c r="F18" s="23"/>
      <c r="I18" s="53">
        <f>+'Attachment H'!I64+'Attachment H'!I93</f>
        <v>0</v>
      </c>
      <c r="P18" s="22"/>
      <c r="Q18" s="22"/>
      <c r="R18" s="26"/>
      <c r="S18" s="22"/>
      <c r="U18" s="66"/>
    </row>
    <row r="19" spans="1:21">
      <c r="A19" s="23">
        <v>2</v>
      </c>
      <c r="C19" s="66" t="s">
        <v>212</v>
      </c>
      <c r="D19" s="66"/>
      <c r="E19" s="73" t="s">
        <v>718</v>
      </c>
      <c r="F19" s="23"/>
      <c r="I19" s="53">
        <f>+'Attachment H'!I80+'Attachment H'!I93+'Attachment H'!I95</f>
        <v>0</v>
      </c>
      <c r="P19" s="22"/>
      <c r="Q19" s="22"/>
      <c r="R19" s="26"/>
      <c r="S19" s="22"/>
      <c r="U19" s="66"/>
    </row>
    <row r="20" spans="1:21">
      <c r="A20" s="23"/>
      <c r="E20" s="73"/>
      <c r="F20" s="23"/>
      <c r="P20" s="22"/>
      <c r="Q20" s="22"/>
      <c r="R20" s="26"/>
      <c r="S20" s="22"/>
      <c r="U20" s="66"/>
    </row>
    <row r="21" spans="1:21">
      <c r="A21" s="23"/>
      <c r="C21" s="66" t="s">
        <v>213</v>
      </c>
      <c r="D21" s="66"/>
      <c r="E21" s="73"/>
      <c r="F21" s="23"/>
      <c r="I21" s="22"/>
      <c r="L21" s="22"/>
      <c r="M21" s="22"/>
      <c r="N21" s="22"/>
      <c r="O21" s="22"/>
      <c r="P21" s="22"/>
      <c r="Q21" s="22"/>
      <c r="R21" s="22"/>
      <c r="S21" s="22"/>
      <c r="U21" s="66"/>
    </row>
    <row r="22" spans="1:21">
      <c r="A22" s="23">
        <v>3</v>
      </c>
      <c r="C22" s="66" t="s">
        <v>214</v>
      </c>
      <c r="D22" s="66"/>
      <c r="E22" s="73" t="s">
        <v>4</v>
      </c>
      <c r="F22" s="23"/>
      <c r="I22" s="74">
        <f>+'Attachment H'!I134</f>
        <v>0</v>
      </c>
      <c r="P22" s="22"/>
      <c r="Q22" s="22"/>
      <c r="R22" s="22"/>
      <c r="S22" s="22"/>
      <c r="U22" s="66"/>
    </row>
    <row r="23" spans="1:21">
      <c r="A23" s="23">
        <v>4</v>
      </c>
      <c r="C23" s="66" t="s">
        <v>215</v>
      </c>
      <c r="D23" s="66"/>
      <c r="E23" s="73" t="s">
        <v>216</v>
      </c>
      <c r="F23" s="23"/>
      <c r="I23" s="729">
        <f>IF(I18=0,0,I22/I18)</f>
        <v>0</v>
      </c>
      <c r="L23" s="730">
        <f>I23</f>
        <v>0</v>
      </c>
      <c r="M23" s="76"/>
      <c r="N23" s="76"/>
      <c r="O23" s="76"/>
      <c r="P23" s="22"/>
      <c r="Q23" s="77"/>
      <c r="R23" s="78"/>
      <c r="S23" s="79"/>
      <c r="U23" s="66"/>
    </row>
    <row r="24" spans="1:21">
      <c r="A24" s="23"/>
      <c r="C24" s="66"/>
      <c r="D24" s="66"/>
      <c r="E24" s="73"/>
      <c r="F24" s="23"/>
      <c r="I24" s="80"/>
      <c r="L24" s="76"/>
      <c r="M24" s="76"/>
      <c r="N24" s="76"/>
      <c r="O24" s="76"/>
      <c r="P24" s="22"/>
      <c r="Q24" s="77"/>
      <c r="R24" s="78"/>
      <c r="S24" s="79"/>
      <c r="U24" s="66"/>
    </row>
    <row r="25" spans="1:21">
      <c r="A25" s="65"/>
      <c r="C25" s="66" t="s">
        <v>714</v>
      </c>
      <c r="D25" s="66"/>
      <c r="E25" s="295"/>
      <c r="F25" s="56"/>
      <c r="I25" s="22"/>
      <c r="L25" s="22"/>
      <c r="M25" s="22"/>
      <c r="N25" s="22"/>
      <c r="O25" s="22"/>
      <c r="P25" s="22"/>
      <c r="Q25" s="77"/>
      <c r="R25" s="78"/>
      <c r="S25" s="79"/>
      <c r="U25" s="66"/>
    </row>
    <row r="26" spans="1:21">
      <c r="A26" s="65" t="s">
        <v>217</v>
      </c>
      <c r="C26" s="66" t="s">
        <v>716</v>
      </c>
      <c r="D26" s="66"/>
      <c r="E26" s="73" t="s">
        <v>5</v>
      </c>
      <c r="F26" s="23"/>
      <c r="I26" s="74">
        <f>+'Attachment H'!I138+'Attachment H'!I139</f>
        <v>0</v>
      </c>
      <c r="P26" s="22"/>
      <c r="Q26" s="77"/>
      <c r="R26" s="78"/>
      <c r="S26" s="79"/>
      <c r="U26" s="66"/>
    </row>
    <row r="27" spans="1:21">
      <c r="A27" s="65" t="s">
        <v>218</v>
      </c>
      <c r="C27" s="66" t="s">
        <v>715</v>
      </c>
      <c r="D27" s="66"/>
      <c r="E27" s="73" t="s">
        <v>219</v>
      </c>
      <c r="F27" s="23"/>
      <c r="I27" s="54">
        <f>IF(I26=0,0,I26/I18)</f>
        <v>0</v>
      </c>
      <c r="J27" s="54"/>
      <c r="K27" s="54"/>
      <c r="L27" s="81">
        <f>I27</f>
        <v>0</v>
      </c>
      <c r="M27" s="76"/>
      <c r="N27" s="76"/>
      <c r="O27" s="76"/>
      <c r="P27" s="22"/>
      <c r="Q27" s="77"/>
      <c r="R27" s="78"/>
      <c r="S27" s="79"/>
      <c r="U27" s="66"/>
    </row>
    <row r="28" spans="1:21">
      <c r="A28" s="23"/>
      <c r="C28" s="66"/>
      <c r="D28" s="66"/>
      <c r="E28" s="73"/>
      <c r="F28" s="23"/>
      <c r="I28" s="54"/>
      <c r="J28" s="54"/>
      <c r="K28" s="54"/>
      <c r="L28" s="81"/>
      <c r="M28" s="76"/>
      <c r="N28" s="76"/>
      <c r="O28" s="76"/>
      <c r="P28" s="22"/>
      <c r="Q28" s="77"/>
      <c r="R28" s="78"/>
      <c r="S28" s="79"/>
      <c r="U28" s="66"/>
    </row>
    <row r="29" spans="1:21">
      <c r="A29" s="65"/>
      <c r="C29" s="66" t="s">
        <v>220</v>
      </c>
      <c r="D29" s="66"/>
      <c r="E29" s="295"/>
      <c r="F29" s="56"/>
      <c r="I29" s="54"/>
      <c r="J29" s="54"/>
      <c r="K29" s="54"/>
      <c r="L29" s="54"/>
      <c r="M29" s="22"/>
      <c r="N29" s="22"/>
      <c r="O29" s="22"/>
      <c r="P29" s="22"/>
      <c r="Q29" s="22"/>
      <c r="R29" s="22"/>
      <c r="S29" s="22"/>
      <c r="U29" s="66"/>
    </row>
    <row r="30" spans="1:21">
      <c r="A30" s="65" t="s">
        <v>221</v>
      </c>
      <c r="C30" s="66" t="s">
        <v>222</v>
      </c>
      <c r="D30" s="66"/>
      <c r="E30" s="73" t="s">
        <v>681</v>
      </c>
      <c r="F30" s="23"/>
      <c r="I30" s="54">
        <f>+'Attachment H'!I152</f>
        <v>0</v>
      </c>
      <c r="J30" s="54"/>
      <c r="K30" s="54"/>
      <c r="L30" s="54"/>
      <c r="P30" s="22"/>
      <c r="Q30" s="70"/>
      <c r="R30" s="22"/>
      <c r="S30" s="23"/>
      <c r="T30" s="122"/>
      <c r="U30" s="66"/>
    </row>
    <row r="31" spans="1:21">
      <c r="A31" s="65" t="s">
        <v>223</v>
      </c>
      <c r="C31" s="66" t="s">
        <v>224</v>
      </c>
      <c r="D31" s="66"/>
      <c r="E31" s="73" t="s">
        <v>225</v>
      </c>
      <c r="F31" s="23"/>
      <c r="I31" s="54">
        <f>IF(I30=0,0,I30/I18)</f>
        <v>0</v>
      </c>
      <c r="J31" s="54"/>
      <c r="K31" s="54"/>
      <c r="L31" s="81">
        <f>I31</f>
        <v>0</v>
      </c>
      <c r="M31" s="76"/>
      <c r="N31" s="76"/>
      <c r="O31" s="76"/>
      <c r="P31" s="22"/>
      <c r="Q31" s="77"/>
      <c r="R31" s="22"/>
      <c r="S31" s="79"/>
      <c r="T31" s="122"/>
      <c r="U31" s="66"/>
    </row>
    <row r="32" spans="1:21">
      <c r="A32" s="65"/>
      <c r="C32" s="66"/>
      <c r="D32" s="66"/>
      <c r="E32" s="73"/>
      <c r="F32" s="23"/>
      <c r="I32" s="22"/>
      <c r="L32" s="22"/>
      <c r="M32" s="22"/>
      <c r="N32" s="22"/>
      <c r="O32" s="22"/>
      <c r="P32" s="22"/>
      <c r="U32" s="66"/>
    </row>
    <row r="33" spans="1:21">
      <c r="A33" s="65" t="s">
        <v>226</v>
      </c>
      <c r="C33" s="66" t="s">
        <v>273</v>
      </c>
      <c r="D33" s="66"/>
      <c r="E33" s="73" t="s">
        <v>6</v>
      </c>
      <c r="F33" s="23"/>
      <c r="I33" s="53">
        <f>-'Attachment H'!I19</f>
        <v>0</v>
      </c>
      <c r="L33" s="22"/>
      <c r="M33" s="22"/>
      <c r="N33" s="22"/>
      <c r="O33" s="22"/>
      <c r="P33" s="22"/>
      <c r="U33" s="66"/>
    </row>
    <row r="34" spans="1:21">
      <c r="A34" s="65" t="s">
        <v>229</v>
      </c>
      <c r="C34" s="66" t="s">
        <v>671</v>
      </c>
      <c r="D34" s="66"/>
      <c r="E34" s="73" t="s">
        <v>267</v>
      </c>
      <c r="F34" s="23"/>
      <c r="I34" s="82">
        <f>IF(I33=0,0,I33/I18)</f>
        <v>0</v>
      </c>
      <c r="L34" s="54">
        <f>+I34</f>
        <v>0</v>
      </c>
      <c r="M34" s="22"/>
      <c r="N34" s="22"/>
      <c r="O34" s="22"/>
      <c r="P34" s="22"/>
      <c r="U34" s="66"/>
    </row>
    <row r="35" spans="1:21">
      <c r="A35" s="65"/>
      <c r="C35" s="66"/>
      <c r="D35" s="66"/>
      <c r="E35" s="73"/>
      <c r="F35" s="23"/>
      <c r="I35" s="22"/>
      <c r="L35" s="22"/>
      <c r="M35" s="22"/>
      <c r="N35" s="22"/>
      <c r="O35" s="22"/>
      <c r="P35" s="22"/>
      <c r="U35" s="66"/>
    </row>
    <row r="36" spans="1:21">
      <c r="A36" s="83" t="s">
        <v>230</v>
      </c>
      <c r="B36" s="84"/>
      <c r="C36" s="71" t="s">
        <v>227</v>
      </c>
      <c r="D36" s="71"/>
      <c r="E36" s="85" t="s">
        <v>268</v>
      </c>
      <c r="F36" s="67"/>
      <c r="I36" s="78"/>
      <c r="L36" s="732">
        <f>L23+L27+L31+L34</f>
        <v>0</v>
      </c>
      <c r="M36" s="87"/>
      <c r="N36" s="87"/>
      <c r="O36" s="87"/>
      <c r="P36" s="22"/>
      <c r="U36" s="66"/>
    </row>
    <row r="37" spans="1:21">
      <c r="A37" s="65"/>
      <c r="C37" s="66"/>
      <c r="D37" s="66"/>
      <c r="E37" s="73"/>
      <c r="F37" s="23"/>
      <c r="I37" s="22"/>
      <c r="L37" s="22"/>
      <c r="M37" s="22"/>
      <c r="N37" s="22"/>
      <c r="O37" s="22"/>
      <c r="P37" s="22"/>
      <c r="Q37" s="22"/>
      <c r="R37" s="22"/>
      <c r="S37" s="88"/>
      <c r="U37" s="66"/>
    </row>
    <row r="38" spans="1:21">
      <c r="A38" s="65"/>
      <c r="B38" s="89"/>
      <c r="C38" s="22" t="s">
        <v>228</v>
      </c>
      <c r="D38" s="22"/>
      <c r="E38" s="73"/>
      <c r="F38" s="23"/>
      <c r="I38" s="22"/>
      <c r="L38" s="22"/>
      <c r="M38" s="22"/>
      <c r="N38" s="22"/>
      <c r="O38" s="22"/>
      <c r="P38" s="90"/>
      <c r="Q38" s="89"/>
      <c r="T38" s="122"/>
      <c r="U38" s="22" t="s">
        <v>10</v>
      </c>
    </row>
    <row r="39" spans="1:21">
      <c r="A39" s="65" t="s">
        <v>232</v>
      </c>
      <c r="B39" s="89"/>
      <c r="C39" s="22" t="s">
        <v>52</v>
      </c>
      <c r="D39" s="22"/>
      <c r="E39" s="73" t="s">
        <v>682</v>
      </c>
      <c r="F39" s="23"/>
      <c r="I39" s="53">
        <f>+'Attachment H'!I167</f>
        <v>0</v>
      </c>
      <c r="L39" s="22"/>
      <c r="M39" s="22"/>
      <c r="N39" s="22"/>
      <c r="O39" s="22"/>
      <c r="P39" s="90"/>
      <c r="Q39" s="89"/>
      <c r="T39" s="122"/>
      <c r="U39" s="22"/>
    </row>
    <row r="40" spans="1:21">
      <c r="A40" s="65" t="s">
        <v>234</v>
      </c>
      <c r="B40" s="89"/>
      <c r="C40" s="22" t="s">
        <v>231</v>
      </c>
      <c r="D40" s="22"/>
      <c r="E40" s="73" t="s">
        <v>236</v>
      </c>
      <c r="F40" s="23"/>
      <c r="I40" s="54">
        <f>IF(I19=0,0,I39/I19)</f>
        <v>0</v>
      </c>
      <c r="L40" s="81">
        <f>I40</f>
        <v>0</v>
      </c>
      <c r="M40" s="76"/>
      <c r="N40" s="76"/>
      <c r="O40" s="76"/>
      <c r="P40" s="90"/>
      <c r="Q40" s="89"/>
      <c r="R40" s="22"/>
      <c r="S40" s="22"/>
      <c r="T40" s="122"/>
      <c r="U40" s="22"/>
    </row>
    <row r="41" spans="1:21">
      <c r="A41" s="65"/>
      <c r="C41" s="22"/>
      <c r="D41" s="22"/>
      <c r="E41" s="73"/>
      <c r="F41" s="23"/>
      <c r="I41" s="22"/>
      <c r="L41" s="22"/>
      <c r="M41" s="22"/>
      <c r="N41" s="22"/>
      <c r="O41" s="22"/>
      <c r="P41" s="22"/>
      <c r="R41" s="26"/>
      <c r="S41" s="22"/>
      <c r="T41" s="528"/>
      <c r="U41" s="66"/>
    </row>
    <row r="42" spans="1:21">
      <c r="A42" s="65"/>
      <c r="C42" s="66" t="s">
        <v>53</v>
      </c>
      <c r="D42" s="66"/>
      <c r="E42" s="91"/>
      <c r="F42" s="92"/>
      <c r="P42" s="22"/>
      <c r="R42" s="22"/>
      <c r="S42" s="22"/>
      <c r="U42" s="66"/>
    </row>
    <row r="43" spans="1:21">
      <c r="A43" s="65" t="s">
        <v>237</v>
      </c>
      <c r="C43" s="66" t="s">
        <v>233</v>
      </c>
      <c r="D43" s="66"/>
      <c r="E43" s="73" t="s">
        <v>683</v>
      </c>
      <c r="F43" s="23"/>
      <c r="I43" s="53">
        <f>+'Attachment H'!I170</f>
        <v>0</v>
      </c>
      <c r="L43" s="22"/>
      <c r="M43" s="22"/>
      <c r="N43" s="22"/>
      <c r="O43" s="22"/>
      <c r="P43" s="22"/>
      <c r="R43" s="22"/>
      <c r="S43" s="22"/>
      <c r="U43" s="66"/>
    </row>
    <row r="44" spans="1:21">
      <c r="A44" s="65" t="s">
        <v>265</v>
      </c>
      <c r="B44" s="89"/>
      <c r="C44" s="22" t="s">
        <v>235</v>
      </c>
      <c r="D44" s="22"/>
      <c r="E44" s="73" t="s">
        <v>717</v>
      </c>
      <c r="F44" s="23"/>
      <c r="I44" s="54">
        <f>IF(I19=0,0,I43/I19)</f>
        <v>0</v>
      </c>
      <c r="L44" s="81">
        <f>I44</f>
        <v>0</v>
      </c>
      <c r="M44" s="76"/>
      <c r="N44" s="76"/>
      <c r="O44" s="76"/>
      <c r="P44" s="22"/>
      <c r="S44" s="93"/>
      <c r="T44" s="122"/>
      <c r="U44" s="22"/>
    </row>
    <row r="45" spans="1:21">
      <c r="A45" s="65"/>
      <c r="C45" s="66"/>
      <c r="D45" s="66"/>
      <c r="E45" s="73"/>
      <c r="F45" s="23"/>
      <c r="I45" s="22"/>
      <c r="L45" s="22"/>
      <c r="M45" s="22"/>
      <c r="N45" s="22"/>
      <c r="O45" s="22"/>
      <c r="P45" s="22"/>
      <c r="Q45" s="92"/>
      <c r="R45" s="22"/>
      <c r="S45" s="22"/>
      <c r="U45" s="66"/>
    </row>
    <row r="46" spans="1:21">
      <c r="A46" s="83" t="s">
        <v>266</v>
      </c>
      <c r="B46" s="84"/>
      <c r="C46" s="71" t="s">
        <v>238</v>
      </c>
      <c r="D46" s="71"/>
      <c r="E46" s="85" t="s">
        <v>269</v>
      </c>
      <c r="F46" s="67"/>
      <c r="I46" s="53">
        <f>+I44+I40</f>
        <v>0</v>
      </c>
      <c r="L46" s="86">
        <f>L40+L44</f>
        <v>0</v>
      </c>
      <c r="M46" s="87"/>
      <c r="N46" s="87"/>
      <c r="O46" s="87"/>
      <c r="P46" s="22"/>
      <c r="Q46" s="92"/>
      <c r="R46" s="22"/>
      <c r="S46" s="22"/>
      <c r="U46" s="66"/>
    </row>
    <row r="47" spans="1:21">
      <c r="P47" s="94"/>
      <c r="Q47" s="94"/>
      <c r="R47" s="22"/>
      <c r="S47" s="22"/>
      <c r="U47" s="66"/>
    </row>
    <row r="48" spans="1:21">
      <c r="P48" s="94"/>
      <c r="Q48" s="94"/>
      <c r="R48" s="22"/>
      <c r="S48" s="22"/>
      <c r="U48" s="66"/>
    </row>
    <row r="49" spans="1:21">
      <c r="A49" s="95"/>
      <c r="C49" s="65"/>
      <c r="D49" s="65"/>
      <c r="E49" s="56"/>
      <c r="F49" s="56"/>
      <c r="G49" s="22"/>
      <c r="J49" s="80"/>
      <c r="P49" s="22"/>
      <c r="Q49" s="77"/>
      <c r="R49" s="96"/>
      <c r="S49" s="22"/>
      <c r="T49" s="122"/>
      <c r="U49" s="22"/>
    </row>
    <row r="50" spans="1:21">
      <c r="A50" s="20"/>
      <c r="G50" s="22"/>
      <c r="P50" s="22"/>
      <c r="Q50" s="22"/>
      <c r="R50" s="22"/>
      <c r="S50" s="22"/>
      <c r="T50" s="122"/>
      <c r="U50" s="22" t="s">
        <v>10</v>
      </c>
    </row>
    <row r="51" spans="1:21">
      <c r="Q51" s="57"/>
    </row>
    <row r="52" spans="1:21">
      <c r="Q52" s="57"/>
    </row>
    <row r="54" spans="1:21">
      <c r="A54" s="20"/>
      <c r="G54" s="22"/>
      <c r="P54" s="22"/>
      <c r="Q54" s="57"/>
      <c r="R54" s="22"/>
      <c r="S54" s="26"/>
      <c r="U54" s="66"/>
    </row>
    <row r="55" spans="1:21">
      <c r="A55" s="20"/>
      <c r="C55" s="66"/>
      <c r="D55" s="66"/>
      <c r="G55" s="56" t="str">
        <f>+G5</f>
        <v>Attachment 1</v>
      </c>
      <c r="H55" s="56"/>
      <c r="P55" s="22"/>
      <c r="Q55" s="57"/>
      <c r="R55" s="22"/>
      <c r="S55" s="25" t="s">
        <v>239</v>
      </c>
      <c r="U55" s="66"/>
    </row>
    <row r="56" spans="1:21">
      <c r="A56" s="20"/>
      <c r="C56" s="66"/>
      <c r="D56" s="66"/>
      <c r="G56" s="56" t="str">
        <f>+G6</f>
        <v>Project Revenue Requirement Worksheet</v>
      </c>
      <c r="H56" s="56"/>
      <c r="L56" s="22"/>
      <c r="M56" s="22"/>
      <c r="N56" s="22"/>
      <c r="O56" s="22"/>
      <c r="P56" s="22"/>
      <c r="R56" s="22"/>
      <c r="S56" s="26"/>
      <c r="U56" s="66"/>
    </row>
    <row r="57" spans="1:21" ht="14.25" customHeight="1">
      <c r="A57" s="20"/>
      <c r="G57" s="56" t="str">
        <f>+G7</f>
        <v>GridLiance High Plains LLC</v>
      </c>
      <c r="P57" s="22"/>
      <c r="R57" s="22"/>
      <c r="S57" s="26"/>
      <c r="U57" s="66"/>
    </row>
    <row r="58" spans="1:21">
      <c r="A58" s="20"/>
      <c r="H58" s="56"/>
      <c r="P58" s="22"/>
      <c r="Q58" s="22"/>
      <c r="R58" s="22"/>
      <c r="S58" s="26"/>
      <c r="U58" s="66"/>
    </row>
    <row r="59" spans="1:21">
      <c r="A59" s="20"/>
      <c r="E59" s="66"/>
      <c r="F59" s="66"/>
      <c r="G59" s="66"/>
      <c r="H59" s="66"/>
      <c r="I59" s="66"/>
      <c r="J59" s="66"/>
      <c r="K59" s="66"/>
      <c r="L59" s="66"/>
      <c r="M59" s="66"/>
      <c r="N59" s="66"/>
      <c r="O59" s="66"/>
      <c r="P59" s="66"/>
      <c r="Q59" s="66"/>
      <c r="R59" s="22"/>
      <c r="S59" s="26"/>
      <c r="U59" s="66"/>
    </row>
    <row r="60" spans="1:21">
      <c r="A60" s="20"/>
      <c r="E60" s="71"/>
      <c r="F60" s="71"/>
      <c r="H60" s="26"/>
      <c r="I60" s="26"/>
      <c r="J60" s="26"/>
      <c r="K60" s="26"/>
      <c r="L60" s="26"/>
      <c r="M60" s="26"/>
      <c r="N60" s="26"/>
      <c r="O60" s="26"/>
      <c r="P60" s="22"/>
      <c r="Q60" s="22"/>
      <c r="R60" s="22"/>
      <c r="S60" s="26"/>
      <c r="U60" s="66"/>
    </row>
    <row r="61" spans="1:21">
      <c r="A61" s="20"/>
      <c r="E61" s="71"/>
      <c r="F61" s="71"/>
      <c r="H61" s="26"/>
      <c r="I61" s="26"/>
      <c r="J61" s="26"/>
      <c r="K61" s="26"/>
      <c r="L61" s="26"/>
      <c r="M61" s="26"/>
      <c r="N61" s="26"/>
      <c r="O61" s="26"/>
      <c r="P61" s="22"/>
      <c r="Q61" s="22"/>
      <c r="R61" s="22"/>
      <c r="S61" s="26"/>
      <c r="U61" s="66"/>
    </row>
    <row r="62" spans="1:21">
      <c r="A62" s="20"/>
      <c r="C62" s="97">
        <v>-1</v>
      </c>
      <c r="D62" s="97">
        <v>-2</v>
      </c>
      <c r="E62" s="97">
        <v>-3</v>
      </c>
      <c r="F62" s="97">
        <v>-4</v>
      </c>
      <c r="G62" s="97">
        <v>-5</v>
      </c>
      <c r="H62" s="97">
        <v>-6</v>
      </c>
      <c r="I62" s="97">
        <v>-7</v>
      </c>
      <c r="J62" s="97">
        <v>-8</v>
      </c>
      <c r="K62" s="97">
        <v>-9</v>
      </c>
      <c r="L62" s="97">
        <v>-10</v>
      </c>
      <c r="M62" s="97">
        <v>-11</v>
      </c>
      <c r="N62" s="97">
        <v>-12</v>
      </c>
      <c r="O62" s="97" t="s">
        <v>581</v>
      </c>
      <c r="P62" s="97">
        <v>-13</v>
      </c>
      <c r="Q62" s="293" t="s">
        <v>457</v>
      </c>
      <c r="R62" s="293" t="s">
        <v>458</v>
      </c>
      <c r="S62" s="293" t="s">
        <v>497</v>
      </c>
      <c r="U62" s="66"/>
    </row>
    <row r="63" spans="1:21" ht="53.25" customHeight="1">
      <c r="A63" s="98" t="s">
        <v>240</v>
      </c>
      <c r="B63" s="99"/>
      <c r="C63" s="99" t="s">
        <v>783</v>
      </c>
      <c r="D63" s="100" t="s">
        <v>8</v>
      </c>
      <c r="E63" s="101" t="s">
        <v>241</v>
      </c>
      <c r="F63" s="101" t="s">
        <v>227</v>
      </c>
      <c r="G63" s="102" t="s">
        <v>242</v>
      </c>
      <c r="H63" s="101" t="s">
        <v>243</v>
      </c>
      <c r="I63" s="101" t="s">
        <v>238</v>
      </c>
      <c r="J63" s="102" t="s">
        <v>244</v>
      </c>
      <c r="K63" s="101" t="s">
        <v>270</v>
      </c>
      <c r="L63" s="103" t="s">
        <v>245</v>
      </c>
      <c r="M63" s="103" t="s">
        <v>272</v>
      </c>
      <c r="N63" s="103" t="s">
        <v>271</v>
      </c>
      <c r="O63" s="103" t="s">
        <v>579</v>
      </c>
      <c r="P63" s="103" t="s">
        <v>498</v>
      </c>
      <c r="Q63" s="103" t="s">
        <v>280</v>
      </c>
      <c r="R63" s="103" t="s">
        <v>246</v>
      </c>
      <c r="S63" s="103" t="s">
        <v>724</v>
      </c>
      <c r="U63" s="66"/>
    </row>
    <row r="64" spans="1:21" ht="46.5" customHeight="1">
      <c r="A64" s="104"/>
      <c r="B64" s="105"/>
      <c r="C64" s="105"/>
      <c r="D64" s="105"/>
      <c r="E64" s="106" t="s">
        <v>180</v>
      </c>
      <c r="F64" s="106" t="s">
        <v>473</v>
      </c>
      <c r="G64" s="107" t="s">
        <v>247</v>
      </c>
      <c r="H64" s="106" t="s">
        <v>577</v>
      </c>
      <c r="I64" s="106" t="s">
        <v>474</v>
      </c>
      <c r="J64" s="107" t="s">
        <v>248</v>
      </c>
      <c r="K64" s="106" t="s">
        <v>578</v>
      </c>
      <c r="L64" s="107" t="s">
        <v>249</v>
      </c>
      <c r="M64" s="106" t="s">
        <v>565</v>
      </c>
      <c r="N64" s="502" t="s">
        <v>723</v>
      </c>
      <c r="O64" s="108" t="s">
        <v>580</v>
      </c>
      <c r="P64" s="376" t="s">
        <v>501</v>
      </c>
      <c r="Q64" s="108" t="s">
        <v>499</v>
      </c>
      <c r="R64" s="109" t="s">
        <v>250</v>
      </c>
      <c r="S64" s="108" t="s">
        <v>500</v>
      </c>
      <c r="U64" s="66"/>
    </row>
    <row r="65" spans="1:21">
      <c r="A65" s="110"/>
      <c r="B65" s="26"/>
      <c r="C65" s="26"/>
      <c r="D65" s="26"/>
      <c r="E65" s="26"/>
      <c r="F65" s="26"/>
      <c r="G65" s="111"/>
      <c r="H65" s="26"/>
      <c r="I65" s="26"/>
      <c r="J65" s="111"/>
      <c r="K65" s="26"/>
      <c r="L65" s="111"/>
      <c r="M65" s="499"/>
      <c r="N65" s="111"/>
      <c r="O65" s="111"/>
      <c r="P65" s="26"/>
      <c r="Q65" s="375"/>
      <c r="R65" s="22"/>
      <c r="S65" s="112"/>
      <c r="U65" s="66"/>
    </row>
    <row r="66" spans="1:21">
      <c r="A66" s="113" t="s">
        <v>644</v>
      </c>
      <c r="B66" s="114"/>
      <c r="C66" s="115"/>
      <c r="D66" s="116"/>
      <c r="E66" s="117">
        <v>0</v>
      </c>
      <c r="F66" s="54">
        <f t="shared" ref="F66:F84" si="0">$L$36</f>
        <v>0</v>
      </c>
      <c r="G66" s="118">
        <f t="shared" ref="G66:G84" si="1">E66*F66</f>
        <v>0</v>
      </c>
      <c r="H66" s="117">
        <v>0</v>
      </c>
      <c r="I66" s="54">
        <f>$L$46</f>
        <v>0</v>
      </c>
      <c r="J66" s="118">
        <f>H66*I66</f>
        <v>0</v>
      </c>
      <c r="K66" s="117">
        <v>0</v>
      </c>
      <c r="L66" s="118">
        <f>G66+J66+K66</f>
        <v>0</v>
      </c>
      <c r="M66" s="500">
        <v>0</v>
      </c>
      <c r="N66" s="503">
        <f>+'2-Incentive ROE'!K$40*'1-Project Rev Req'!M66/100</f>
        <v>0</v>
      </c>
      <c r="O66" s="503">
        <f>+L66+N66</f>
        <v>0</v>
      </c>
      <c r="P66" s="207">
        <v>0</v>
      </c>
      <c r="Q66" s="449">
        <f t="shared" ref="Q66:Q84" si="2">+L66+N66-P66</f>
        <v>0</v>
      </c>
      <c r="R66" s="117">
        <v>0</v>
      </c>
      <c r="S66" s="449">
        <f>+Q66+R66</f>
        <v>0</v>
      </c>
    </row>
    <row r="67" spans="1:21">
      <c r="A67" s="113" t="s">
        <v>645</v>
      </c>
      <c r="B67" s="114"/>
      <c r="C67" s="115"/>
      <c r="D67" s="116"/>
      <c r="E67" s="117">
        <v>0</v>
      </c>
      <c r="F67" s="54">
        <f t="shared" si="0"/>
        <v>0</v>
      </c>
      <c r="G67" s="118">
        <f t="shared" si="1"/>
        <v>0</v>
      </c>
      <c r="H67" s="117">
        <v>0</v>
      </c>
      <c r="I67" s="54">
        <f t="shared" ref="I67:I84" si="3">$L$46</f>
        <v>0</v>
      </c>
      <c r="J67" s="118">
        <f t="shared" ref="J67:J84" si="4">H67*I67</f>
        <v>0</v>
      </c>
      <c r="K67" s="117">
        <v>0</v>
      </c>
      <c r="L67" s="118">
        <f t="shared" ref="L67:L84" si="5">G67+J67+K67</f>
        <v>0</v>
      </c>
      <c r="M67" s="500">
        <v>0</v>
      </c>
      <c r="N67" s="503">
        <f>+'2-Incentive ROE'!K$40*'1-Project Rev Req'!M67/100</f>
        <v>0</v>
      </c>
      <c r="O67" s="503">
        <f t="shared" ref="O67:O84" si="6">+L67+N67</f>
        <v>0</v>
      </c>
      <c r="P67" s="207">
        <v>0</v>
      </c>
      <c r="Q67" s="449">
        <f t="shared" si="2"/>
        <v>0</v>
      </c>
      <c r="R67" s="117">
        <v>0</v>
      </c>
      <c r="S67" s="449">
        <f>+Q67+R67</f>
        <v>0</v>
      </c>
    </row>
    <row r="68" spans="1:21" ht="24" customHeight="1">
      <c r="A68" s="113" t="s">
        <v>646</v>
      </c>
      <c r="B68" s="114"/>
      <c r="C68" s="115"/>
      <c r="D68" s="116"/>
      <c r="E68" s="117">
        <v>0</v>
      </c>
      <c r="F68" s="54">
        <f t="shared" si="0"/>
        <v>0</v>
      </c>
      <c r="G68" s="118">
        <f t="shared" si="1"/>
        <v>0</v>
      </c>
      <c r="H68" s="117">
        <v>0</v>
      </c>
      <c r="I68" s="54">
        <f t="shared" si="3"/>
        <v>0</v>
      </c>
      <c r="J68" s="118">
        <f>H68*I68</f>
        <v>0</v>
      </c>
      <c r="K68" s="117">
        <v>0</v>
      </c>
      <c r="L68" s="118">
        <f>G68+J68+K68</f>
        <v>0</v>
      </c>
      <c r="M68" s="500">
        <v>0</v>
      </c>
      <c r="N68" s="503">
        <f>+'2-Incentive ROE'!K$40*'1-Project Rev Req'!M68/100</f>
        <v>0</v>
      </c>
      <c r="O68" s="503">
        <f t="shared" si="6"/>
        <v>0</v>
      </c>
      <c r="P68" s="207">
        <v>0</v>
      </c>
      <c r="Q68" s="449">
        <f t="shared" si="2"/>
        <v>0</v>
      </c>
      <c r="R68" s="117">
        <v>0</v>
      </c>
      <c r="S68" s="449">
        <f>+Q68+R68</f>
        <v>0</v>
      </c>
    </row>
    <row r="69" spans="1:21">
      <c r="A69" s="113"/>
      <c r="B69" s="114"/>
      <c r="C69" s="115"/>
      <c r="D69" s="116"/>
      <c r="E69" s="117">
        <v>0</v>
      </c>
      <c r="F69" s="54">
        <f t="shared" si="0"/>
        <v>0</v>
      </c>
      <c r="G69" s="118">
        <f t="shared" si="1"/>
        <v>0</v>
      </c>
      <c r="H69" s="117">
        <v>0</v>
      </c>
      <c r="I69" s="54">
        <f t="shared" si="3"/>
        <v>0</v>
      </c>
      <c r="J69" s="118">
        <f t="shared" si="4"/>
        <v>0</v>
      </c>
      <c r="K69" s="117">
        <v>0</v>
      </c>
      <c r="L69" s="118">
        <f t="shared" si="5"/>
        <v>0</v>
      </c>
      <c r="M69" s="500">
        <v>0</v>
      </c>
      <c r="N69" s="503">
        <f>+'2-Incentive ROE'!K$40*'1-Project Rev Req'!M69/100</f>
        <v>0</v>
      </c>
      <c r="O69" s="503">
        <f t="shared" si="6"/>
        <v>0</v>
      </c>
      <c r="P69" s="207">
        <v>0</v>
      </c>
      <c r="Q69" s="449">
        <f t="shared" si="2"/>
        <v>0</v>
      </c>
      <c r="R69" s="117">
        <v>0</v>
      </c>
      <c r="S69" s="449">
        <f>+Q69+R69</f>
        <v>0</v>
      </c>
    </row>
    <row r="70" spans="1:21">
      <c r="A70" s="113"/>
      <c r="B70" s="114"/>
      <c r="C70" s="115"/>
      <c r="D70" s="116"/>
      <c r="E70" s="117">
        <v>0</v>
      </c>
      <c r="F70" s="54">
        <f t="shared" si="0"/>
        <v>0</v>
      </c>
      <c r="G70" s="118">
        <f t="shared" si="1"/>
        <v>0</v>
      </c>
      <c r="H70" s="117">
        <v>0</v>
      </c>
      <c r="I70" s="54">
        <f t="shared" si="3"/>
        <v>0</v>
      </c>
      <c r="J70" s="118">
        <f t="shared" si="4"/>
        <v>0</v>
      </c>
      <c r="K70" s="117">
        <v>0</v>
      </c>
      <c r="L70" s="118">
        <f t="shared" si="5"/>
        <v>0</v>
      </c>
      <c r="M70" s="500">
        <v>0</v>
      </c>
      <c r="N70" s="503">
        <f>+'2-Incentive ROE'!K$40*'1-Project Rev Req'!M70/100</f>
        <v>0</v>
      </c>
      <c r="O70" s="503">
        <f t="shared" si="6"/>
        <v>0</v>
      </c>
      <c r="P70" s="207">
        <v>0</v>
      </c>
      <c r="Q70" s="449">
        <f t="shared" si="2"/>
        <v>0</v>
      </c>
      <c r="R70" s="117">
        <v>0</v>
      </c>
      <c r="S70" s="449">
        <f>+Q70+R70</f>
        <v>0</v>
      </c>
    </row>
    <row r="71" spans="1:21">
      <c r="A71" s="113"/>
      <c r="B71" s="114"/>
      <c r="C71" s="115"/>
      <c r="D71" s="116"/>
      <c r="E71" s="117">
        <v>0</v>
      </c>
      <c r="F71" s="54">
        <f t="shared" si="0"/>
        <v>0</v>
      </c>
      <c r="G71" s="118">
        <f t="shared" si="1"/>
        <v>0</v>
      </c>
      <c r="H71" s="117">
        <v>0</v>
      </c>
      <c r="I71" s="54">
        <f t="shared" si="3"/>
        <v>0</v>
      </c>
      <c r="J71" s="118">
        <f t="shared" si="4"/>
        <v>0</v>
      </c>
      <c r="K71" s="117">
        <v>0</v>
      </c>
      <c r="L71" s="118">
        <f t="shared" si="5"/>
        <v>0</v>
      </c>
      <c r="M71" s="500">
        <v>0</v>
      </c>
      <c r="N71" s="503">
        <f>+'2-Incentive ROE'!K$40*'1-Project Rev Req'!M71/100</f>
        <v>0</v>
      </c>
      <c r="O71" s="503">
        <f t="shared" si="6"/>
        <v>0</v>
      </c>
      <c r="P71" s="207">
        <v>0</v>
      </c>
      <c r="Q71" s="449">
        <f t="shared" si="2"/>
        <v>0</v>
      </c>
      <c r="R71" s="117">
        <v>0</v>
      </c>
      <c r="S71" s="449">
        <f t="shared" ref="S71:S85" si="7">L71+R71</f>
        <v>0</v>
      </c>
    </row>
    <row r="72" spans="1:21">
      <c r="A72" s="113"/>
      <c r="B72" s="114"/>
      <c r="C72" s="115"/>
      <c r="D72" s="116"/>
      <c r="E72" s="117">
        <v>0</v>
      </c>
      <c r="F72" s="54">
        <f t="shared" si="0"/>
        <v>0</v>
      </c>
      <c r="G72" s="118">
        <f t="shared" si="1"/>
        <v>0</v>
      </c>
      <c r="H72" s="117">
        <v>0</v>
      </c>
      <c r="I72" s="54">
        <f t="shared" si="3"/>
        <v>0</v>
      </c>
      <c r="J72" s="118">
        <f t="shared" si="4"/>
        <v>0</v>
      </c>
      <c r="K72" s="117">
        <v>0</v>
      </c>
      <c r="L72" s="118">
        <f t="shared" si="5"/>
        <v>0</v>
      </c>
      <c r="M72" s="500">
        <v>0</v>
      </c>
      <c r="N72" s="503">
        <f>+'2-Incentive ROE'!K$40*'1-Project Rev Req'!M72/100</f>
        <v>0</v>
      </c>
      <c r="O72" s="503">
        <f t="shared" si="6"/>
        <v>0</v>
      </c>
      <c r="P72" s="207">
        <v>0</v>
      </c>
      <c r="Q72" s="449">
        <f t="shared" si="2"/>
        <v>0</v>
      </c>
      <c r="R72" s="117">
        <v>0</v>
      </c>
      <c r="S72" s="449">
        <f t="shared" si="7"/>
        <v>0</v>
      </c>
    </row>
    <row r="73" spans="1:21">
      <c r="A73" s="113"/>
      <c r="B73" s="114"/>
      <c r="C73" s="115"/>
      <c r="D73" s="119"/>
      <c r="E73" s="117">
        <v>0</v>
      </c>
      <c r="F73" s="54">
        <f t="shared" si="0"/>
        <v>0</v>
      </c>
      <c r="G73" s="118">
        <f t="shared" si="1"/>
        <v>0</v>
      </c>
      <c r="H73" s="117">
        <v>0</v>
      </c>
      <c r="I73" s="54">
        <f t="shared" si="3"/>
        <v>0</v>
      </c>
      <c r="J73" s="118">
        <f t="shared" si="4"/>
        <v>0</v>
      </c>
      <c r="K73" s="117">
        <v>0</v>
      </c>
      <c r="L73" s="118">
        <f t="shared" si="5"/>
        <v>0</v>
      </c>
      <c r="M73" s="500">
        <v>0</v>
      </c>
      <c r="N73" s="503">
        <f>+'2-Incentive ROE'!K$40*'1-Project Rev Req'!M73/100</f>
        <v>0</v>
      </c>
      <c r="O73" s="503">
        <f t="shared" si="6"/>
        <v>0</v>
      </c>
      <c r="P73" s="207">
        <v>0</v>
      </c>
      <c r="Q73" s="449">
        <f t="shared" si="2"/>
        <v>0</v>
      </c>
      <c r="R73" s="117">
        <v>0</v>
      </c>
      <c r="S73" s="449">
        <f t="shared" si="7"/>
        <v>0</v>
      </c>
    </row>
    <row r="74" spans="1:21">
      <c r="A74" s="113"/>
      <c r="B74" s="114"/>
      <c r="C74" s="115"/>
      <c r="D74" s="116"/>
      <c r="E74" s="117">
        <v>0</v>
      </c>
      <c r="F74" s="54">
        <f t="shared" si="0"/>
        <v>0</v>
      </c>
      <c r="G74" s="118">
        <f t="shared" si="1"/>
        <v>0</v>
      </c>
      <c r="H74" s="117">
        <v>0</v>
      </c>
      <c r="I74" s="54">
        <f t="shared" si="3"/>
        <v>0</v>
      </c>
      <c r="J74" s="118">
        <f t="shared" si="4"/>
        <v>0</v>
      </c>
      <c r="K74" s="117">
        <v>0</v>
      </c>
      <c r="L74" s="118">
        <f t="shared" si="5"/>
        <v>0</v>
      </c>
      <c r="M74" s="500">
        <v>0</v>
      </c>
      <c r="N74" s="503">
        <f>+'2-Incentive ROE'!K$40*'1-Project Rev Req'!M74/100</f>
        <v>0</v>
      </c>
      <c r="O74" s="503">
        <f t="shared" si="6"/>
        <v>0</v>
      </c>
      <c r="P74" s="207">
        <v>0</v>
      </c>
      <c r="Q74" s="449">
        <f t="shared" si="2"/>
        <v>0</v>
      </c>
      <c r="R74" s="117">
        <v>0</v>
      </c>
      <c r="S74" s="449">
        <f t="shared" si="7"/>
        <v>0</v>
      </c>
    </row>
    <row r="75" spans="1:21">
      <c r="A75" s="113"/>
      <c r="B75" s="114"/>
      <c r="C75" s="115"/>
      <c r="D75" s="116"/>
      <c r="E75" s="117">
        <v>0</v>
      </c>
      <c r="F75" s="54">
        <f t="shared" si="0"/>
        <v>0</v>
      </c>
      <c r="G75" s="118">
        <f t="shared" si="1"/>
        <v>0</v>
      </c>
      <c r="H75" s="117">
        <v>0</v>
      </c>
      <c r="I75" s="54">
        <f t="shared" si="3"/>
        <v>0</v>
      </c>
      <c r="J75" s="118">
        <f t="shared" si="4"/>
        <v>0</v>
      </c>
      <c r="K75" s="117">
        <v>0</v>
      </c>
      <c r="L75" s="118">
        <f t="shared" si="5"/>
        <v>0</v>
      </c>
      <c r="M75" s="500">
        <v>0</v>
      </c>
      <c r="N75" s="503">
        <f>+'2-Incentive ROE'!K$40*'1-Project Rev Req'!M75/100</f>
        <v>0</v>
      </c>
      <c r="O75" s="503">
        <f t="shared" si="6"/>
        <v>0</v>
      </c>
      <c r="P75" s="207">
        <v>0</v>
      </c>
      <c r="Q75" s="449">
        <f t="shared" si="2"/>
        <v>0</v>
      </c>
      <c r="R75" s="117">
        <v>0</v>
      </c>
      <c r="S75" s="449">
        <f t="shared" si="7"/>
        <v>0</v>
      </c>
    </row>
    <row r="76" spans="1:21">
      <c r="A76" s="113"/>
      <c r="B76" s="114"/>
      <c r="C76" s="115"/>
      <c r="D76" s="116"/>
      <c r="E76" s="117">
        <v>0</v>
      </c>
      <c r="F76" s="54">
        <f t="shared" si="0"/>
        <v>0</v>
      </c>
      <c r="G76" s="118">
        <f t="shared" si="1"/>
        <v>0</v>
      </c>
      <c r="H76" s="117">
        <v>0</v>
      </c>
      <c r="I76" s="54">
        <f t="shared" si="3"/>
        <v>0</v>
      </c>
      <c r="J76" s="118">
        <f t="shared" si="4"/>
        <v>0</v>
      </c>
      <c r="K76" s="117">
        <v>0</v>
      </c>
      <c r="L76" s="118">
        <f t="shared" si="5"/>
        <v>0</v>
      </c>
      <c r="M76" s="500">
        <v>0</v>
      </c>
      <c r="N76" s="503">
        <f>+'2-Incentive ROE'!K$40*'1-Project Rev Req'!M76/100</f>
        <v>0</v>
      </c>
      <c r="O76" s="503">
        <f t="shared" si="6"/>
        <v>0</v>
      </c>
      <c r="P76" s="207">
        <v>0</v>
      </c>
      <c r="Q76" s="449">
        <f t="shared" si="2"/>
        <v>0</v>
      </c>
      <c r="R76" s="117">
        <v>0</v>
      </c>
      <c r="S76" s="449">
        <f t="shared" si="7"/>
        <v>0</v>
      </c>
    </row>
    <row r="77" spans="1:21">
      <c r="A77" s="113"/>
      <c r="B77" s="114"/>
      <c r="C77" s="115"/>
      <c r="D77" s="116"/>
      <c r="E77" s="117">
        <v>0</v>
      </c>
      <c r="F77" s="54">
        <f t="shared" si="0"/>
        <v>0</v>
      </c>
      <c r="G77" s="118">
        <f t="shared" si="1"/>
        <v>0</v>
      </c>
      <c r="H77" s="117">
        <v>0</v>
      </c>
      <c r="I77" s="54">
        <f t="shared" si="3"/>
        <v>0</v>
      </c>
      <c r="J77" s="118">
        <f t="shared" si="4"/>
        <v>0</v>
      </c>
      <c r="K77" s="117">
        <v>0</v>
      </c>
      <c r="L77" s="118">
        <f t="shared" si="5"/>
        <v>0</v>
      </c>
      <c r="M77" s="500">
        <v>0</v>
      </c>
      <c r="N77" s="503">
        <f>+'2-Incentive ROE'!K$40*'1-Project Rev Req'!M77/100</f>
        <v>0</v>
      </c>
      <c r="O77" s="503">
        <f t="shared" si="6"/>
        <v>0</v>
      </c>
      <c r="P77" s="207">
        <v>0</v>
      </c>
      <c r="Q77" s="449">
        <f t="shared" si="2"/>
        <v>0</v>
      </c>
      <c r="R77" s="117">
        <v>0</v>
      </c>
      <c r="S77" s="449">
        <f t="shared" si="7"/>
        <v>0</v>
      </c>
    </row>
    <row r="78" spans="1:21">
      <c r="A78" s="113"/>
      <c r="B78" s="114"/>
      <c r="C78" s="115"/>
      <c r="D78" s="116"/>
      <c r="E78" s="117">
        <v>0</v>
      </c>
      <c r="F78" s="54">
        <f t="shared" si="0"/>
        <v>0</v>
      </c>
      <c r="G78" s="118">
        <f t="shared" si="1"/>
        <v>0</v>
      </c>
      <c r="H78" s="117">
        <v>0</v>
      </c>
      <c r="I78" s="54">
        <f t="shared" si="3"/>
        <v>0</v>
      </c>
      <c r="J78" s="118">
        <f t="shared" si="4"/>
        <v>0</v>
      </c>
      <c r="K78" s="117">
        <v>0</v>
      </c>
      <c r="L78" s="118">
        <f t="shared" si="5"/>
        <v>0</v>
      </c>
      <c r="M78" s="500">
        <v>0</v>
      </c>
      <c r="N78" s="503">
        <f>+'2-Incentive ROE'!K$40*'1-Project Rev Req'!M78/100</f>
        <v>0</v>
      </c>
      <c r="O78" s="503">
        <f t="shared" si="6"/>
        <v>0</v>
      </c>
      <c r="P78" s="207">
        <v>0</v>
      </c>
      <c r="Q78" s="449">
        <f t="shared" si="2"/>
        <v>0</v>
      </c>
      <c r="R78" s="117">
        <v>0</v>
      </c>
      <c r="S78" s="449">
        <f t="shared" si="7"/>
        <v>0</v>
      </c>
    </row>
    <row r="79" spans="1:21">
      <c r="A79" s="113"/>
      <c r="B79" s="114"/>
      <c r="C79" s="115"/>
      <c r="D79" s="116"/>
      <c r="E79" s="117">
        <v>0</v>
      </c>
      <c r="F79" s="54">
        <f t="shared" si="0"/>
        <v>0</v>
      </c>
      <c r="G79" s="118">
        <f t="shared" si="1"/>
        <v>0</v>
      </c>
      <c r="H79" s="117">
        <v>0</v>
      </c>
      <c r="I79" s="54">
        <f t="shared" si="3"/>
        <v>0</v>
      </c>
      <c r="J79" s="118">
        <f t="shared" si="4"/>
        <v>0</v>
      </c>
      <c r="K79" s="117">
        <v>0</v>
      </c>
      <c r="L79" s="118">
        <f t="shared" si="5"/>
        <v>0</v>
      </c>
      <c r="M79" s="500">
        <v>0</v>
      </c>
      <c r="N79" s="503">
        <f>+'2-Incentive ROE'!K$40*'1-Project Rev Req'!M79/100</f>
        <v>0</v>
      </c>
      <c r="O79" s="503">
        <f t="shared" si="6"/>
        <v>0</v>
      </c>
      <c r="P79" s="207">
        <v>0</v>
      </c>
      <c r="Q79" s="449">
        <f t="shared" si="2"/>
        <v>0</v>
      </c>
      <c r="R79" s="117">
        <v>0</v>
      </c>
      <c r="S79" s="449">
        <f t="shared" si="7"/>
        <v>0</v>
      </c>
    </row>
    <row r="80" spans="1:21">
      <c r="A80" s="113"/>
      <c r="B80" s="114"/>
      <c r="C80" s="115"/>
      <c r="D80" s="116"/>
      <c r="E80" s="117">
        <v>0</v>
      </c>
      <c r="F80" s="54">
        <f t="shared" si="0"/>
        <v>0</v>
      </c>
      <c r="G80" s="118">
        <f t="shared" si="1"/>
        <v>0</v>
      </c>
      <c r="H80" s="117">
        <v>0</v>
      </c>
      <c r="I80" s="54">
        <f t="shared" si="3"/>
        <v>0</v>
      </c>
      <c r="J80" s="118">
        <f t="shared" si="4"/>
        <v>0</v>
      </c>
      <c r="K80" s="117">
        <v>0</v>
      </c>
      <c r="L80" s="118">
        <f t="shared" si="5"/>
        <v>0</v>
      </c>
      <c r="M80" s="500">
        <v>0</v>
      </c>
      <c r="N80" s="503">
        <f>+'2-Incentive ROE'!K$40*'1-Project Rev Req'!M80/100</f>
        <v>0</v>
      </c>
      <c r="O80" s="503">
        <f t="shared" si="6"/>
        <v>0</v>
      </c>
      <c r="P80" s="207">
        <v>0</v>
      </c>
      <c r="Q80" s="449">
        <f t="shared" si="2"/>
        <v>0</v>
      </c>
      <c r="R80" s="117">
        <v>0</v>
      </c>
      <c r="S80" s="449">
        <f t="shared" si="7"/>
        <v>0</v>
      </c>
    </row>
    <row r="81" spans="1:20">
      <c r="A81" s="120"/>
      <c r="C81" s="49"/>
      <c r="D81" s="49"/>
      <c r="E81" s="117">
        <v>0</v>
      </c>
      <c r="F81" s="54">
        <f t="shared" si="0"/>
        <v>0</v>
      </c>
      <c r="G81" s="118">
        <f t="shared" si="1"/>
        <v>0</v>
      </c>
      <c r="H81" s="117">
        <v>0</v>
      </c>
      <c r="I81" s="54">
        <f t="shared" si="3"/>
        <v>0</v>
      </c>
      <c r="J81" s="118">
        <f t="shared" si="4"/>
        <v>0</v>
      </c>
      <c r="K81" s="117">
        <v>0</v>
      </c>
      <c r="L81" s="118">
        <f t="shared" si="5"/>
        <v>0</v>
      </c>
      <c r="M81" s="500">
        <v>0</v>
      </c>
      <c r="N81" s="503">
        <f>+'2-Incentive ROE'!K$40*'1-Project Rev Req'!M81/100</f>
        <v>0</v>
      </c>
      <c r="O81" s="503">
        <f t="shared" si="6"/>
        <v>0</v>
      </c>
      <c r="P81" s="207">
        <v>0</v>
      </c>
      <c r="Q81" s="449">
        <f t="shared" si="2"/>
        <v>0</v>
      </c>
      <c r="R81" s="117">
        <v>0</v>
      </c>
      <c r="S81" s="449">
        <f t="shared" si="7"/>
        <v>0</v>
      </c>
    </row>
    <row r="82" spans="1:20">
      <c r="A82" s="120"/>
      <c r="C82" s="49"/>
      <c r="D82" s="49"/>
      <c r="E82" s="117">
        <v>0</v>
      </c>
      <c r="F82" s="54">
        <f t="shared" si="0"/>
        <v>0</v>
      </c>
      <c r="G82" s="118">
        <f t="shared" si="1"/>
        <v>0</v>
      </c>
      <c r="H82" s="117">
        <v>0</v>
      </c>
      <c r="I82" s="54">
        <f t="shared" si="3"/>
        <v>0</v>
      </c>
      <c r="J82" s="118">
        <f t="shared" si="4"/>
        <v>0</v>
      </c>
      <c r="K82" s="117">
        <v>0</v>
      </c>
      <c r="L82" s="118">
        <f t="shared" si="5"/>
        <v>0</v>
      </c>
      <c r="M82" s="500">
        <v>0</v>
      </c>
      <c r="N82" s="503">
        <f>+'2-Incentive ROE'!K$40*'1-Project Rev Req'!M82/100</f>
        <v>0</v>
      </c>
      <c r="O82" s="503">
        <f t="shared" si="6"/>
        <v>0</v>
      </c>
      <c r="P82" s="207">
        <v>0</v>
      </c>
      <c r="Q82" s="449">
        <f t="shared" si="2"/>
        <v>0</v>
      </c>
      <c r="R82" s="117">
        <v>0</v>
      </c>
      <c r="S82" s="449">
        <f t="shared" si="7"/>
        <v>0</v>
      </c>
    </row>
    <row r="83" spans="1:20">
      <c r="A83" s="120"/>
      <c r="C83" s="49"/>
      <c r="D83" s="49"/>
      <c r="E83" s="117">
        <v>0</v>
      </c>
      <c r="F83" s="54">
        <f t="shared" si="0"/>
        <v>0</v>
      </c>
      <c r="G83" s="118">
        <f t="shared" si="1"/>
        <v>0</v>
      </c>
      <c r="H83" s="117">
        <v>0</v>
      </c>
      <c r="I83" s="54">
        <f t="shared" si="3"/>
        <v>0</v>
      </c>
      <c r="J83" s="118">
        <f t="shared" si="4"/>
        <v>0</v>
      </c>
      <c r="K83" s="117">
        <v>0</v>
      </c>
      <c r="L83" s="118">
        <f t="shared" si="5"/>
        <v>0</v>
      </c>
      <c r="M83" s="500">
        <v>0</v>
      </c>
      <c r="N83" s="503">
        <f>+'2-Incentive ROE'!K$40*'1-Project Rev Req'!M83/100</f>
        <v>0</v>
      </c>
      <c r="O83" s="503">
        <f t="shared" si="6"/>
        <v>0</v>
      </c>
      <c r="P83" s="207">
        <v>0</v>
      </c>
      <c r="Q83" s="449">
        <f t="shared" si="2"/>
        <v>0</v>
      </c>
      <c r="R83" s="117">
        <v>0</v>
      </c>
      <c r="S83" s="449">
        <f t="shared" si="7"/>
        <v>0</v>
      </c>
    </row>
    <row r="84" spans="1:20">
      <c r="A84" s="120"/>
      <c r="C84" s="49"/>
      <c r="D84" s="49"/>
      <c r="E84" s="117">
        <v>0</v>
      </c>
      <c r="F84" s="54">
        <f t="shared" si="0"/>
        <v>0</v>
      </c>
      <c r="G84" s="118">
        <f t="shared" si="1"/>
        <v>0</v>
      </c>
      <c r="H84" s="117">
        <v>0</v>
      </c>
      <c r="I84" s="54">
        <f t="shared" si="3"/>
        <v>0</v>
      </c>
      <c r="J84" s="118">
        <f t="shared" si="4"/>
        <v>0</v>
      </c>
      <c r="K84" s="117">
        <v>0</v>
      </c>
      <c r="L84" s="118">
        <f t="shared" si="5"/>
        <v>0</v>
      </c>
      <c r="M84" s="500">
        <v>0</v>
      </c>
      <c r="N84" s="503">
        <f>+'2-Incentive ROE'!K$40*'1-Project Rev Req'!M84/100</f>
        <v>0</v>
      </c>
      <c r="O84" s="503">
        <f t="shared" si="6"/>
        <v>0</v>
      </c>
      <c r="P84" s="207">
        <v>0</v>
      </c>
      <c r="Q84" s="449">
        <f t="shared" si="2"/>
        <v>0</v>
      </c>
      <c r="R84" s="117">
        <v>0</v>
      </c>
      <c r="S84" s="449">
        <f t="shared" si="7"/>
        <v>0</v>
      </c>
    </row>
    <row r="85" spans="1:20">
      <c r="A85" s="121"/>
      <c r="B85" s="50"/>
      <c r="C85" s="50"/>
      <c r="D85" s="50"/>
      <c r="E85" s="50"/>
      <c r="F85" s="50"/>
      <c r="G85" s="51"/>
      <c r="H85" s="50"/>
      <c r="I85" s="50"/>
      <c r="J85" s="51"/>
      <c r="K85" s="50"/>
      <c r="L85" s="52"/>
      <c r="M85" s="501"/>
      <c r="N85" s="291"/>
      <c r="O85" s="291"/>
      <c r="P85" s="292"/>
      <c r="Q85" s="291"/>
      <c r="R85" s="50"/>
      <c r="S85" s="450">
        <f t="shared" si="7"/>
        <v>0</v>
      </c>
    </row>
    <row r="86" spans="1:20">
      <c r="A86" s="65" t="s">
        <v>266</v>
      </c>
      <c r="B86" s="89"/>
      <c r="C86" s="66" t="s">
        <v>252</v>
      </c>
      <c r="D86" s="66"/>
      <c r="E86" s="122"/>
      <c r="F86" s="56"/>
      <c r="G86" s="22"/>
      <c r="H86" s="122"/>
      <c r="I86" s="22"/>
      <c r="J86" s="22"/>
      <c r="K86" s="22"/>
      <c r="L86" s="54"/>
      <c r="M86" s="93"/>
      <c r="N86" s="53"/>
      <c r="O86" s="53"/>
      <c r="P86" s="53">
        <f t="shared" ref="P86:S86" si="8">SUM(P66:P85)</f>
        <v>0</v>
      </c>
      <c r="Q86" s="53"/>
      <c r="R86" s="53"/>
      <c r="S86" s="53">
        <f t="shared" si="8"/>
        <v>0</v>
      </c>
    </row>
    <row r="87" spans="1:20">
      <c r="E87" s="738"/>
      <c r="F87" s="53"/>
      <c r="G87" s="53"/>
      <c r="H87" s="53"/>
      <c r="I87" s="53"/>
      <c r="J87" s="53"/>
      <c r="K87" s="53"/>
      <c r="L87" s="54"/>
    </row>
    <row r="88" spans="1:20">
      <c r="A88" s="123"/>
      <c r="E88" s="738"/>
      <c r="F88" s="53"/>
      <c r="G88" s="53"/>
      <c r="H88" s="53"/>
      <c r="I88" s="53"/>
      <c r="J88" s="53"/>
      <c r="K88" s="53"/>
      <c r="L88" s="54"/>
      <c r="M88" s="93"/>
      <c r="N88" s="93"/>
      <c r="O88" s="93"/>
      <c r="T88" s="738"/>
    </row>
    <row r="89" spans="1:20">
      <c r="E89" s="737"/>
      <c r="K89" s="55"/>
      <c r="L89" s="55"/>
      <c r="M89" s="55"/>
      <c r="N89" s="55"/>
      <c r="O89" s="55"/>
      <c r="T89" s="738"/>
    </row>
    <row r="90" spans="1:20">
      <c r="E90" s="737"/>
      <c r="K90" s="55"/>
      <c r="L90" s="55"/>
      <c r="M90" s="55"/>
      <c r="N90" s="55"/>
      <c r="O90" s="55"/>
      <c r="T90" s="738"/>
    </row>
    <row r="91" spans="1:20">
      <c r="A91" s="25" t="s">
        <v>73</v>
      </c>
      <c r="T91" s="738"/>
    </row>
    <row r="92" spans="1:20" ht="13.5" thickBot="1">
      <c r="A92" s="124" t="s">
        <v>74</v>
      </c>
      <c r="T92" s="738"/>
    </row>
    <row r="93" spans="1:20">
      <c r="A93" s="125" t="s">
        <v>75</v>
      </c>
      <c r="C93" s="1201" t="s">
        <v>719</v>
      </c>
      <c r="D93" s="1201"/>
      <c r="E93" s="1201"/>
      <c r="F93" s="1201"/>
      <c r="G93" s="1201"/>
      <c r="H93" s="1201"/>
      <c r="I93" s="1201"/>
      <c r="J93" s="1201"/>
      <c r="K93" s="1201"/>
      <c r="L93" s="1201"/>
      <c r="M93" s="1201"/>
      <c r="N93" s="1201"/>
      <c r="O93" s="1201"/>
      <c r="P93" s="1201"/>
      <c r="Q93" s="1201"/>
      <c r="T93" s="738"/>
    </row>
    <row r="94" spans="1:20">
      <c r="A94" s="125" t="s">
        <v>76</v>
      </c>
      <c r="C94" s="1201" t="s">
        <v>672</v>
      </c>
      <c r="D94" s="1201"/>
      <c r="E94" s="1201"/>
      <c r="F94" s="1201"/>
      <c r="G94" s="1201"/>
      <c r="H94" s="1201"/>
      <c r="I94" s="1201"/>
      <c r="J94" s="1201"/>
      <c r="K94" s="1201"/>
      <c r="L94" s="1201"/>
      <c r="M94" s="1201"/>
      <c r="N94" s="1201"/>
      <c r="O94" s="1201"/>
      <c r="P94" s="1201"/>
      <c r="Q94" s="1201"/>
    </row>
    <row r="95" spans="1:20">
      <c r="A95" s="125" t="s">
        <v>77</v>
      </c>
      <c r="C95" s="1202" t="s">
        <v>692</v>
      </c>
      <c r="D95" s="1202"/>
      <c r="E95" s="1202"/>
      <c r="F95" s="1202"/>
      <c r="G95" s="1202"/>
      <c r="H95" s="1202"/>
      <c r="I95" s="1202"/>
      <c r="J95" s="1202"/>
      <c r="K95" s="1202"/>
      <c r="L95" s="1202"/>
      <c r="M95" s="1202"/>
      <c r="N95" s="1202"/>
      <c r="O95" s="1202"/>
      <c r="P95" s="1202"/>
      <c r="Q95" s="1202"/>
    </row>
    <row r="96" spans="1:20">
      <c r="C96" s="25" t="s">
        <v>675</v>
      </c>
    </row>
    <row r="97" spans="1:17">
      <c r="A97" s="125" t="s">
        <v>78</v>
      </c>
      <c r="C97" s="1202" t="s">
        <v>863</v>
      </c>
      <c r="D97" s="1202"/>
      <c r="E97" s="1202"/>
      <c r="F97" s="1202"/>
      <c r="G97" s="1202"/>
      <c r="H97" s="1202"/>
      <c r="I97" s="1202"/>
      <c r="J97" s="1202"/>
      <c r="K97" s="1202"/>
      <c r="L97" s="1202"/>
      <c r="M97" s="1202"/>
      <c r="N97" s="1202"/>
      <c r="O97" s="1202"/>
      <c r="P97" s="1202"/>
      <c r="Q97" s="1202"/>
    </row>
    <row r="98" spans="1:17">
      <c r="A98" s="56" t="s">
        <v>79</v>
      </c>
      <c r="C98" s="1200" t="s">
        <v>674</v>
      </c>
      <c r="D98" s="1200"/>
      <c r="E98" s="1200"/>
      <c r="F98" s="1200"/>
      <c r="G98" s="1200"/>
      <c r="H98" s="1200"/>
      <c r="I98" s="1200"/>
      <c r="J98" s="1200"/>
      <c r="K98" s="1200"/>
      <c r="L98" s="1200"/>
      <c r="M98" s="1200"/>
      <c r="N98" s="1200"/>
      <c r="O98" s="1200"/>
      <c r="P98" s="1200"/>
      <c r="Q98" s="1200"/>
    </row>
    <row r="99" spans="1:17">
      <c r="A99" s="56" t="s">
        <v>80</v>
      </c>
      <c r="C99" s="1200" t="s">
        <v>888</v>
      </c>
      <c r="D99" s="1200"/>
      <c r="E99" s="1200"/>
      <c r="F99" s="1200"/>
      <c r="G99" s="1200"/>
      <c r="H99" s="1200"/>
      <c r="I99" s="1200"/>
      <c r="J99" s="1200"/>
      <c r="K99" s="1200"/>
      <c r="L99" s="1200"/>
      <c r="M99" s="1200"/>
      <c r="N99" s="1200"/>
      <c r="O99" s="1200"/>
      <c r="P99" s="1200"/>
      <c r="Q99" s="1200"/>
    </row>
    <row r="100" spans="1:17">
      <c r="A100" s="56" t="s">
        <v>81</v>
      </c>
      <c r="C100" s="1200" t="s">
        <v>720</v>
      </c>
      <c r="D100" s="1200"/>
      <c r="E100" s="1200"/>
      <c r="F100" s="1200"/>
      <c r="G100" s="1200"/>
      <c r="H100" s="1200"/>
      <c r="I100" s="1200"/>
      <c r="J100" s="1200"/>
      <c r="K100" s="1200"/>
      <c r="L100" s="1200"/>
      <c r="M100" s="1200"/>
      <c r="N100" s="1200"/>
      <c r="O100" s="1200"/>
      <c r="P100" s="1200"/>
      <c r="Q100" s="1200"/>
    </row>
    <row r="101" spans="1:17">
      <c r="A101" s="56" t="s">
        <v>83</v>
      </c>
      <c r="C101" s="1200" t="s">
        <v>721</v>
      </c>
      <c r="D101" s="1200"/>
      <c r="E101" s="1200"/>
      <c r="F101" s="1200"/>
      <c r="G101" s="1200"/>
      <c r="H101" s="1200"/>
      <c r="I101" s="1200"/>
      <c r="J101" s="1200"/>
      <c r="K101" s="1200"/>
      <c r="L101" s="1200"/>
      <c r="M101" s="1200"/>
      <c r="N101" s="1200"/>
      <c r="O101" s="1200"/>
      <c r="P101" s="1200"/>
      <c r="Q101" s="1200"/>
    </row>
    <row r="102" spans="1:17">
      <c r="A102" s="56" t="s">
        <v>84</v>
      </c>
      <c r="C102" s="25" t="s">
        <v>572</v>
      </c>
    </row>
    <row r="103" spans="1:17">
      <c r="A103" s="65" t="s">
        <v>85</v>
      </c>
      <c r="C103" s="95" t="s">
        <v>722</v>
      </c>
      <c r="D103" s="65"/>
      <c r="E103" s="56"/>
      <c r="F103" s="56"/>
      <c r="G103" s="22"/>
      <c r="J103" s="80"/>
      <c r="P103" s="22"/>
      <c r="Q103" s="96"/>
    </row>
    <row r="104" spans="1:17">
      <c r="A104" s="65" t="s">
        <v>162</v>
      </c>
      <c r="C104" s="25" t="s">
        <v>564</v>
      </c>
      <c r="D104" s="65"/>
      <c r="E104" s="56"/>
      <c r="F104" s="56"/>
      <c r="G104" s="22"/>
      <c r="J104" s="80"/>
      <c r="P104" s="22"/>
      <c r="Q104" s="77"/>
    </row>
    <row r="105" spans="1:17">
      <c r="A105" s="56" t="s">
        <v>201</v>
      </c>
      <c r="C105" s="15" t="s">
        <v>582</v>
      </c>
    </row>
    <row r="106" spans="1:17">
      <c r="A106" s="56" t="s">
        <v>784</v>
      </c>
      <c r="C106" s="25" t="s">
        <v>785</v>
      </c>
    </row>
    <row r="107" spans="1:17">
      <c r="A107" s="739" t="s">
        <v>204</v>
      </c>
      <c r="C107" s="25" t="s">
        <v>866</v>
      </c>
    </row>
    <row r="108" spans="1:17">
      <c r="C108" s="25" t="s">
        <v>848</v>
      </c>
    </row>
    <row r="109" spans="1:17" ht="15.5">
      <c r="C109" s="1199"/>
      <c r="D109" s="1199"/>
      <c r="E109" s="1199"/>
      <c r="F109" s="1199"/>
      <c r="G109" s="1199"/>
    </row>
  </sheetData>
  <customSheetViews>
    <customSheetView guid="{F04A2B9A-C6FE-4FEB-AD1E-2CF9AC309BE4}" scale="50" showPageBreaks="1" printArea="1" view="pageBreakPreview">
      <selection activeCell="G20" sqref="G20"/>
      <rowBreaks count="1" manualBreakCount="1">
        <brk id="50" max="13" man="1"/>
      </rowBreaks>
      <pageMargins left="0.56999999999999995" right="0.3" top="0.77" bottom="0.75" header="0.5" footer="0.5"/>
      <printOptions horizontalCentered="1"/>
      <pageSetup scale="43" fitToHeight="0" orientation="landscape" verticalDpi="300" r:id="rId1"/>
      <headerFooter alignWithMargins="0"/>
    </customSheetView>
  </customSheetViews>
  <mergeCells count="9">
    <mergeCell ref="C109:G109"/>
    <mergeCell ref="C100:Q100"/>
    <mergeCell ref="C101:Q101"/>
    <mergeCell ref="C93:Q93"/>
    <mergeCell ref="C94:Q94"/>
    <mergeCell ref="C95:Q95"/>
    <mergeCell ref="C97:Q97"/>
    <mergeCell ref="C98:Q98"/>
    <mergeCell ref="C99:Q99"/>
  </mergeCells>
  <phoneticPr fontId="0" type="noConversion"/>
  <pageMargins left="0.25" right="0.25" top="0.75" bottom="0.75" header="0.3" footer="0.3"/>
  <pageSetup scale="35" fitToHeight="2" orientation="landscape" r:id="rId2"/>
  <customProperties>
    <customPr name="_pios_id" r:id="rId3"/>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pageSetUpPr fitToPage="1"/>
  </sheetPr>
  <dimension ref="A1:K61"/>
  <sheetViews>
    <sheetView zoomScale="120" zoomScaleNormal="120" zoomScaleSheetLayoutView="85" workbookViewId="0"/>
  </sheetViews>
  <sheetFormatPr defaultRowHeight="15.5"/>
  <cols>
    <col min="2" max="2" width="27.3046875" customWidth="1"/>
    <col min="3" max="3" width="20.07421875" bestFit="1" customWidth="1"/>
    <col min="4" max="4" width="11.69140625" customWidth="1"/>
    <col min="5" max="5" width="14.69140625" customWidth="1"/>
    <col min="6" max="6" width="13.3046875" customWidth="1"/>
    <col min="7" max="7" width="12.07421875" customWidth="1"/>
    <col min="8" max="8" width="12.84375" customWidth="1"/>
    <col min="10" max="10" width="10.84375" customWidth="1"/>
    <col min="11" max="11" width="11" customWidth="1"/>
  </cols>
  <sheetData>
    <row r="1" spans="1:11">
      <c r="A1" s="737"/>
      <c r="B1" s="737"/>
      <c r="C1" s="737"/>
      <c r="D1" s="737"/>
      <c r="E1" s="737"/>
      <c r="F1" s="737"/>
      <c r="G1" s="737"/>
      <c r="H1" s="737"/>
      <c r="I1" s="737"/>
      <c r="J1" s="19" t="s">
        <v>890</v>
      </c>
      <c r="K1" s="737"/>
    </row>
    <row r="2" spans="1:11">
      <c r="A2" s="737"/>
      <c r="B2" s="737"/>
      <c r="C2" s="737"/>
      <c r="D2" s="737"/>
      <c r="E2" s="737"/>
      <c r="F2" s="737"/>
      <c r="G2" s="737"/>
      <c r="H2" s="737"/>
      <c r="I2" s="737"/>
      <c r="J2" s="737"/>
      <c r="K2" s="737"/>
    </row>
    <row r="3" spans="1:11">
      <c r="A3" s="737"/>
      <c r="B3" s="737"/>
      <c r="C3" s="737"/>
      <c r="D3" s="737"/>
      <c r="E3" s="737"/>
      <c r="F3" s="737"/>
      <c r="G3" s="737"/>
      <c r="H3" s="737"/>
      <c r="I3" s="737"/>
      <c r="J3" s="737"/>
      <c r="K3" s="737"/>
    </row>
    <row r="4" spans="1:11">
      <c r="A4" s="737"/>
      <c r="B4" s="737"/>
      <c r="C4" s="737"/>
      <c r="D4" s="737"/>
      <c r="E4" s="737"/>
      <c r="F4" s="737"/>
      <c r="G4" s="737"/>
      <c r="H4" s="737"/>
      <c r="I4" s="737"/>
      <c r="J4" s="737"/>
      <c r="K4" s="737"/>
    </row>
    <row r="5" spans="1:11">
      <c r="A5" s="629"/>
      <c r="B5" s="737"/>
      <c r="C5" s="737"/>
      <c r="D5" s="19"/>
      <c r="E5" s="782" t="s">
        <v>958</v>
      </c>
      <c r="F5" s="19"/>
      <c r="G5" s="19"/>
      <c r="H5" s="737"/>
      <c r="I5" s="19"/>
      <c r="J5" s="19"/>
      <c r="K5" s="19"/>
    </row>
    <row r="6" spans="1:11">
      <c r="A6" s="629"/>
      <c r="B6" s="737"/>
      <c r="C6" s="737"/>
      <c r="D6" s="19"/>
      <c r="E6" s="497" t="s">
        <v>959</v>
      </c>
      <c r="F6" s="22"/>
      <c r="G6" s="22"/>
      <c r="H6" s="737"/>
      <c r="I6" s="22"/>
      <c r="J6" s="22"/>
      <c r="K6" s="22"/>
    </row>
    <row r="7" spans="1:11">
      <c r="A7" s="629"/>
      <c r="B7" s="737"/>
      <c r="C7" s="26"/>
      <c r="D7" s="26"/>
      <c r="E7" s="242" t="str">
        <f>+'Attachment H'!D5</f>
        <v>GridLiance High Plains LLC</v>
      </c>
      <c r="F7" s="26"/>
      <c r="G7" s="26"/>
      <c r="H7" s="737"/>
      <c r="I7" s="26"/>
      <c r="J7" s="26"/>
      <c r="K7" s="26"/>
    </row>
    <row r="8" spans="1:11">
      <c r="A8" s="630"/>
      <c r="B8" s="737"/>
      <c r="C8" s="737"/>
      <c r="D8" s="737"/>
      <c r="E8" s="71"/>
      <c r="F8" s="71"/>
      <c r="G8" s="71"/>
      <c r="H8" s="737"/>
      <c r="I8" s="26"/>
      <c r="J8" s="26"/>
      <c r="K8" s="26"/>
    </row>
    <row r="9" spans="1:11">
      <c r="A9" s="631"/>
      <c r="B9" s="326"/>
      <c r="C9" s="326"/>
      <c r="D9" s="326"/>
      <c r="E9" s="326"/>
      <c r="F9" s="326"/>
      <c r="G9" s="326"/>
      <c r="H9" s="326"/>
      <c r="I9" s="326"/>
      <c r="J9" s="326"/>
      <c r="K9" s="796"/>
    </row>
    <row r="10" spans="1:11">
      <c r="A10" s="631"/>
      <c r="B10" s="326"/>
      <c r="C10" s="326"/>
      <c r="D10" s="1204" t="s">
        <v>886</v>
      </c>
      <c r="E10" s="1205"/>
      <c r="F10" s="537"/>
      <c r="G10" s="539" t="s">
        <v>628</v>
      </c>
      <c r="H10" s="537"/>
      <c r="I10" s="540"/>
      <c r="J10" s="540"/>
      <c r="K10" s="538"/>
    </row>
    <row r="11" spans="1:11" ht="16">
      <c r="A11" s="631">
        <v>1</v>
      </c>
      <c r="B11" s="326" t="s">
        <v>885</v>
      </c>
      <c r="C11" s="326"/>
      <c r="D11" s="1206" t="s">
        <v>887</v>
      </c>
      <c r="E11" s="1207"/>
      <c r="F11" s="768" t="s">
        <v>732</v>
      </c>
      <c r="G11" s="541" t="s">
        <v>629</v>
      </c>
      <c r="H11" s="768" t="s">
        <v>630</v>
      </c>
      <c r="I11" s="754"/>
      <c r="J11" s="754"/>
      <c r="K11" s="755"/>
    </row>
    <row r="12" spans="1:11">
      <c r="A12" s="631">
        <v>2</v>
      </c>
      <c r="B12" s="1038">
        <v>2024</v>
      </c>
      <c r="C12" s="326"/>
      <c r="D12" s="543"/>
      <c r="E12" s="543"/>
      <c r="F12" s="632">
        <v>16011539.924802788</v>
      </c>
      <c r="G12" s="544"/>
      <c r="H12" s="543"/>
      <c r="I12" s="543"/>
      <c r="J12" s="543"/>
      <c r="K12" s="537"/>
    </row>
    <row r="13" spans="1:11">
      <c r="A13" s="483"/>
      <c r="B13" s="545" t="s">
        <v>75</v>
      </c>
      <c r="C13" s="545" t="s">
        <v>76</v>
      </c>
      <c r="D13" s="541" t="s">
        <v>77</v>
      </c>
      <c r="E13" s="541" t="s">
        <v>78</v>
      </c>
      <c r="F13" s="539" t="s">
        <v>79</v>
      </c>
      <c r="G13" s="545" t="s">
        <v>80</v>
      </c>
      <c r="H13" s="546" t="s">
        <v>81</v>
      </c>
      <c r="I13" s="546" t="s">
        <v>83</v>
      </c>
      <c r="J13" s="546" t="s">
        <v>84</v>
      </c>
      <c r="K13" s="634" t="s">
        <v>85</v>
      </c>
    </row>
    <row r="14" spans="1:11">
      <c r="A14" s="631"/>
      <c r="B14" s="543"/>
      <c r="C14" s="539"/>
      <c r="D14" s="539"/>
      <c r="E14" s="795" t="s">
        <v>733</v>
      </c>
      <c r="F14" s="539"/>
      <c r="G14" s="539"/>
      <c r="H14" s="543"/>
      <c r="I14" s="539"/>
      <c r="J14" s="543"/>
      <c r="K14" s="543"/>
    </row>
    <row r="15" spans="1:11">
      <c r="A15" s="631"/>
      <c r="B15" s="544"/>
      <c r="C15" s="546"/>
      <c r="D15" s="546" t="s">
        <v>878</v>
      </c>
      <c r="E15" s="634" t="s">
        <v>21</v>
      </c>
      <c r="F15" s="546" t="s">
        <v>633</v>
      </c>
      <c r="G15" s="546" t="s">
        <v>877</v>
      </c>
      <c r="H15" s="546" t="s">
        <v>631</v>
      </c>
      <c r="I15" s="546"/>
      <c r="J15" s="546" t="s">
        <v>503</v>
      </c>
      <c r="K15" s="546"/>
    </row>
    <row r="16" spans="1:11">
      <c r="A16" s="631"/>
      <c r="B16" s="546" t="s">
        <v>643</v>
      </c>
      <c r="C16" s="546"/>
      <c r="D16" s="546" t="s">
        <v>632</v>
      </c>
      <c r="E16" s="634" t="s">
        <v>734</v>
      </c>
      <c r="F16" s="546" t="s">
        <v>638</v>
      </c>
      <c r="G16" s="546" t="s">
        <v>632</v>
      </c>
      <c r="H16" s="546" t="s">
        <v>554</v>
      </c>
      <c r="I16" s="539" t="s">
        <v>694</v>
      </c>
      <c r="J16" s="546" t="s">
        <v>634</v>
      </c>
      <c r="K16" s="546" t="s">
        <v>735</v>
      </c>
    </row>
    <row r="17" spans="1:11" ht="16">
      <c r="A17" s="631"/>
      <c r="B17" s="541" t="s">
        <v>635</v>
      </c>
      <c r="C17" s="541" t="s">
        <v>636</v>
      </c>
      <c r="D17" s="541" t="s">
        <v>637</v>
      </c>
      <c r="E17" s="634" t="s">
        <v>629</v>
      </c>
      <c r="F17" s="635" t="s">
        <v>879</v>
      </c>
      <c r="G17" s="541" t="s">
        <v>736</v>
      </c>
      <c r="H17" s="541" t="s">
        <v>880</v>
      </c>
      <c r="I17" s="546" t="s">
        <v>737</v>
      </c>
      <c r="J17" s="541" t="s">
        <v>738</v>
      </c>
      <c r="K17" s="541" t="s">
        <v>881</v>
      </c>
    </row>
    <row r="18" spans="1:11">
      <c r="A18" s="631">
        <v>3</v>
      </c>
      <c r="B18" s="946" t="s">
        <v>1112</v>
      </c>
      <c r="C18" s="946" t="s">
        <v>1113</v>
      </c>
      <c r="D18" s="947">
        <v>16011539.924802788</v>
      </c>
      <c r="E18" s="637">
        <f>IF(D$39=0,0,D18/D$39)</f>
        <v>1</v>
      </c>
      <c r="F18" s="1039">
        <f>IF(F$12=0,0,E18*F$12)</f>
        <v>16011539.924802788</v>
      </c>
      <c r="G18" s="949">
        <v>14398761.774753574</v>
      </c>
      <c r="H18" s="1040">
        <f t="shared" ref="H18:H37" si="0">+G18-F18</f>
        <v>-1612778.1500492133</v>
      </c>
      <c r="I18" s="1041">
        <f>E56</f>
        <v>0</v>
      </c>
      <c r="J18" s="1040">
        <f t="shared" ref="J18:J37" si="1">(H18+I18)*((J$41/12)*24)</f>
        <v>-267629.01415673806</v>
      </c>
      <c r="K18" s="1040">
        <f>+H18+J18+I18</f>
        <v>-1880407.1642059514</v>
      </c>
    </row>
    <row r="19" spans="1:11">
      <c r="A19" s="631" t="s">
        <v>739</v>
      </c>
      <c r="B19" s="568"/>
      <c r="C19" s="568"/>
      <c r="D19" s="642">
        <v>0</v>
      </c>
      <c r="E19" s="643">
        <f t="shared" ref="E19:E37" si="2">IF(D$39=0,0,D19/D$39)</f>
        <v>0</v>
      </c>
      <c r="F19" s="1037">
        <f>IF(F$12=0,0,E19*F$12)</f>
        <v>0</v>
      </c>
      <c r="G19" s="644">
        <v>0</v>
      </c>
      <c r="H19" s="643">
        <f t="shared" si="0"/>
        <v>0</v>
      </c>
      <c r="I19" s="645">
        <v>0</v>
      </c>
      <c r="J19" s="640">
        <f t="shared" si="1"/>
        <v>0</v>
      </c>
      <c r="K19" s="640">
        <f t="shared" ref="K19:K37" si="3">+H19+J19+I19</f>
        <v>0</v>
      </c>
    </row>
    <row r="20" spans="1:11">
      <c r="A20" s="631" t="s">
        <v>740</v>
      </c>
      <c r="B20" s="568"/>
      <c r="C20" s="568"/>
      <c r="D20" s="642">
        <v>0</v>
      </c>
      <c r="E20" s="643">
        <f t="shared" si="2"/>
        <v>0</v>
      </c>
      <c r="F20" s="1037">
        <f t="shared" ref="F20:F37" si="4">IF(F$12=0,0,E20*F$12)</f>
        <v>0</v>
      </c>
      <c r="G20" s="644">
        <v>0</v>
      </c>
      <c r="H20" s="643">
        <f t="shared" si="0"/>
        <v>0</v>
      </c>
      <c r="I20" s="645">
        <v>0</v>
      </c>
      <c r="J20" s="640">
        <f t="shared" si="1"/>
        <v>0</v>
      </c>
      <c r="K20" s="640">
        <f t="shared" si="3"/>
        <v>0</v>
      </c>
    </row>
    <row r="21" spans="1:11">
      <c r="A21" s="631" t="s">
        <v>741</v>
      </c>
      <c r="B21" s="568"/>
      <c r="C21" s="568"/>
      <c r="D21" s="642">
        <v>0</v>
      </c>
      <c r="E21" s="643">
        <f t="shared" si="2"/>
        <v>0</v>
      </c>
      <c r="F21" s="1037">
        <f t="shared" si="4"/>
        <v>0</v>
      </c>
      <c r="G21" s="644">
        <v>0</v>
      </c>
      <c r="H21" s="643">
        <f t="shared" si="0"/>
        <v>0</v>
      </c>
      <c r="I21" s="645">
        <v>0</v>
      </c>
      <c r="J21" s="640">
        <f t="shared" si="1"/>
        <v>0</v>
      </c>
      <c r="K21" s="640">
        <f t="shared" si="3"/>
        <v>0</v>
      </c>
    </row>
    <row r="22" spans="1:11">
      <c r="A22" s="631"/>
      <c r="B22" s="568"/>
      <c r="C22" s="568"/>
      <c r="D22" s="642">
        <v>0</v>
      </c>
      <c r="E22" s="643">
        <f t="shared" si="2"/>
        <v>0</v>
      </c>
      <c r="F22" s="1037">
        <f t="shared" si="4"/>
        <v>0</v>
      </c>
      <c r="G22" s="644">
        <v>0</v>
      </c>
      <c r="H22" s="643">
        <f t="shared" si="0"/>
        <v>0</v>
      </c>
      <c r="I22" s="645">
        <v>0</v>
      </c>
      <c r="J22" s="640">
        <f t="shared" si="1"/>
        <v>0</v>
      </c>
      <c r="K22" s="640">
        <f t="shared" si="3"/>
        <v>0</v>
      </c>
    </row>
    <row r="23" spans="1:11">
      <c r="A23" s="631"/>
      <c r="B23" s="568"/>
      <c r="C23" s="568"/>
      <c r="D23" s="642">
        <v>0</v>
      </c>
      <c r="E23" s="643">
        <f t="shared" si="2"/>
        <v>0</v>
      </c>
      <c r="F23" s="1037">
        <f t="shared" si="4"/>
        <v>0</v>
      </c>
      <c r="G23" s="644">
        <v>0</v>
      </c>
      <c r="H23" s="643">
        <f t="shared" si="0"/>
        <v>0</v>
      </c>
      <c r="I23" s="645">
        <v>0</v>
      </c>
      <c r="J23" s="640">
        <f t="shared" si="1"/>
        <v>0</v>
      </c>
      <c r="K23" s="640">
        <f t="shared" si="3"/>
        <v>0</v>
      </c>
    </row>
    <row r="24" spans="1:11">
      <c r="A24" s="631"/>
      <c r="B24" s="568"/>
      <c r="C24" s="568"/>
      <c r="D24" s="642">
        <v>0</v>
      </c>
      <c r="E24" s="643">
        <f t="shared" si="2"/>
        <v>0</v>
      </c>
      <c r="F24" s="1037">
        <f t="shared" si="4"/>
        <v>0</v>
      </c>
      <c r="G24" s="644">
        <v>0</v>
      </c>
      <c r="H24" s="643">
        <f t="shared" si="0"/>
        <v>0</v>
      </c>
      <c r="I24" s="645">
        <v>0</v>
      </c>
      <c r="J24" s="640">
        <f t="shared" si="1"/>
        <v>0</v>
      </c>
      <c r="K24" s="640">
        <f t="shared" si="3"/>
        <v>0</v>
      </c>
    </row>
    <row r="25" spans="1:11">
      <c r="A25" s="631"/>
      <c r="B25" s="568"/>
      <c r="C25" s="568"/>
      <c r="D25" s="642">
        <v>0</v>
      </c>
      <c r="E25" s="643">
        <f t="shared" si="2"/>
        <v>0</v>
      </c>
      <c r="F25" s="1037">
        <f t="shared" si="4"/>
        <v>0</v>
      </c>
      <c r="G25" s="644">
        <v>0</v>
      </c>
      <c r="H25" s="643">
        <f t="shared" si="0"/>
        <v>0</v>
      </c>
      <c r="I25" s="645">
        <v>0</v>
      </c>
      <c r="J25" s="640">
        <f t="shared" si="1"/>
        <v>0</v>
      </c>
      <c r="K25" s="640">
        <f t="shared" si="3"/>
        <v>0</v>
      </c>
    </row>
    <row r="26" spans="1:11">
      <c r="A26" s="631"/>
      <c r="B26" s="568"/>
      <c r="C26" s="568"/>
      <c r="D26" s="642">
        <v>0</v>
      </c>
      <c r="E26" s="643">
        <f t="shared" si="2"/>
        <v>0</v>
      </c>
      <c r="F26" s="1037">
        <f t="shared" si="4"/>
        <v>0</v>
      </c>
      <c r="G26" s="644">
        <v>0</v>
      </c>
      <c r="H26" s="643">
        <f t="shared" si="0"/>
        <v>0</v>
      </c>
      <c r="I26" s="645">
        <v>0</v>
      </c>
      <c r="J26" s="640">
        <f t="shared" si="1"/>
        <v>0</v>
      </c>
      <c r="K26" s="640">
        <f t="shared" si="3"/>
        <v>0</v>
      </c>
    </row>
    <row r="27" spans="1:11">
      <c r="A27" s="631"/>
      <c r="B27" s="568"/>
      <c r="C27" s="568"/>
      <c r="D27" s="642">
        <v>0</v>
      </c>
      <c r="E27" s="643">
        <f t="shared" si="2"/>
        <v>0</v>
      </c>
      <c r="F27" s="1037">
        <f t="shared" si="4"/>
        <v>0</v>
      </c>
      <c r="G27" s="644">
        <v>0</v>
      </c>
      <c r="H27" s="643">
        <f t="shared" si="0"/>
        <v>0</v>
      </c>
      <c r="I27" s="645">
        <v>0</v>
      </c>
      <c r="J27" s="640">
        <f t="shared" si="1"/>
        <v>0</v>
      </c>
      <c r="K27" s="640">
        <f t="shared" si="3"/>
        <v>0</v>
      </c>
    </row>
    <row r="28" spans="1:11">
      <c r="A28" s="631"/>
      <c r="B28" s="568"/>
      <c r="C28" s="568"/>
      <c r="D28" s="642">
        <v>0</v>
      </c>
      <c r="E28" s="643">
        <f t="shared" si="2"/>
        <v>0</v>
      </c>
      <c r="F28" s="1037">
        <f t="shared" si="4"/>
        <v>0</v>
      </c>
      <c r="G28" s="644">
        <v>0</v>
      </c>
      <c r="H28" s="643">
        <f t="shared" si="0"/>
        <v>0</v>
      </c>
      <c r="I28" s="645">
        <v>0</v>
      </c>
      <c r="J28" s="640">
        <f t="shared" si="1"/>
        <v>0</v>
      </c>
      <c r="K28" s="640">
        <f t="shared" si="3"/>
        <v>0</v>
      </c>
    </row>
    <row r="29" spans="1:11">
      <c r="A29" s="631"/>
      <c r="B29" s="568"/>
      <c r="C29" s="568"/>
      <c r="D29" s="642">
        <v>0</v>
      </c>
      <c r="E29" s="643">
        <f t="shared" si="2"/>
        <v>0</v>
      </c>
      <c r="F29" s="1037">
        <f t="shared" si="4"/>
        <v>0</v>
      </c>
      <c r="G29" s="644">
        <v>0</v>
      </c>
      <c r="H29" s="643">
        <f t="shared" si="0"/>
        <v>0</v>
      </c>
      <c r="I29" s="645">
        <v>0</v>
      </c>
      <c r="J29" s="640">
        <f t="shared" si="1"/>
        <v>0</v>
      </c>
      <c r="K29" s="640">
        <f t="shared" si="3"/>
        <v>0</v>
      </c>
    </row>
    <row r="30" spans="1:11">
      <c r="A30" s="631"/>
      <c r="B30" s="568"/>
      <c r="C30" s="568"/>
      <c r="D30" s="642">
        <v>0</v>
      </c>
      <c r="E30" s="643">
        <f t="shared" si="2"/>
        <v>0</v>
      </c>
      <c r="F30" s="1037">
        <f t="shared" si="4"/>
        <v>0</v>
      </c>
      <c r="G30" s="644">
        <v>0</v>
      </c>
      <c r="H30" s="643">
        <f t="shared" si="0"/>
        <v>0</v>
      </c>
      <c r="I30" s="645">
        <v>0</v>
      </c>
      <c r="J30" s="640">
        <f t="shared" si="1"/>
        <v>0</v>
      </c>
      <c r="K30" s="640">
        <f t="shared" si="3"/>
        <v>0</v>
      </c>
    </row>
    <row r="31" spans="1:11">
      <c r="A31" s="631"/>
      <c r="B31" s="568"/>
      <c r="C31" s="568"/>
      <c r="D31" s="642">
        <v>0</v>
      </c>
      <c r="E31" s="643">
        <f t="shared" si="2"/>
        <v>0</v>
      </c>
      <c r="F31" s="1037">
        <f t="shared" si="4"/>
        <v>0</v>
      </c>
      <c r="G31" s="644">
        <v>0</v>
      </c>
      <c r="H31" s="643">
        <f t="shared" si="0"/>
        <v>0</v>
      </c>
      <c r="I31" s="645">
        <v>0</v>
      </c>
      <c r="J31" s="640">
        <f t="shared" si="1"/>
        <v>0</v>
      </c>
      <c r="K31" s="640">
        <f t="shared" si="3"/>
        <v>0</v>
      </c>
    </row>
    <row r="32" spans="1:11">
      <c r="A32" s="631"/>
      <c r="B32" s="568"/>
      <c r="C32" s="568"/>
      <c r="D32" s="642">
        <v>0</v>
      </c>
      <c r="E32" s="643">
        <f t="shared" si="2"/>
        <v>0</v>
      </c>
      <c r="F32" s="1037">
        <f t="shared" si="4"/>
        <v>0</v>
      </c>
      <c r="G32" s="644">
        <v>0</v>
      </c>
      <c r="H32" s="643">
        <f t="shared" si="0"/>
        <v>0</v>
      </c>
      <c r="I32" s="645">
        <v>0</v>
      </c>
      <c r="J32" s="640">
        <f t="shared" si="1"/>
        <v>0</v>
      </c>
      <c r="K32" s="640">
        <f t="shared" si="3"/>
        <v>0</v>
      </c>
    </row>
    <row r="33" spans="1:11">
      <c r="A33" s="631"/>
      <c r="B33" s="568"/>
      <c r="C33" s="568"/>
      <c r="D33" s="642">
        <v>0</v>
      </c>
      <c r="E33" s="643">
        <f t="shared" si="2"/>
        <v>0</v>
      </c>
      <c r="F33" s="1037">
        <f t="shared" si="4"/>
        <v>0</v>
      </c>
      <c r="G33" s="644">
        <v>0</v>
      </c>
      <c r="H33" s="643">
        <f t="shared" si="0"/>
        <v>0</v>
      </c>
      <c r="I33" s="645">
        <v>0</v>
      </c>
      <c r="J33" s="640">
        <f t="shared" si="1"/>
        <v>0</v>
      </c>
      <c r="K33" s="640">
        <f t="shared" si="3"/>
        <v>0</v>
      </c>
    </row>
    <row r="34" spans="1:11">
      <c r="A34" s="631"/>
      <c r="B34" s="568"/>
      <c r="C34" s="568"/>
      <c r="D34" s="642">
        <v>0</v>
      </c>
      <c r="E34" s="643">
        <f t="shared" si="2"/>
        <v>0</v>
      </c>
      <c r="F34" s="1037">
        <f t="shared" si="4"/>
        <v>0</v>
      </c>
      <c r="G34" s="644">
        <v>0</v>
      </c>
      <c r="H34" s="643">
        <f t="shared" si="0"/>
        <v>0</v>
      </c>
      <c r="I34" s="645">
        <v>0</v>
      </c>
      <c r="J34" s="640">
        <f t="shared" si="1"/>
        <v>0</v>
      </c>
      <c r="K34" s="640">
        <f t="shared" si="3"/>
        <v>0</v>
      </c>
    </row>
    <row r="35" spans="1:11">
      <c r="A35" s="631"/>
      <c r="B35" s="568"/>
      <c r="C35" s="568"/>
      <c r="D35" s="642">
        <v>0</v>
      </c>
      <c r="E35" s="643">
        <f t="shared" si="2"/>
        <v>0</v>
      </c>
      <c r="F35" s="1037">
        <f t="shared" si="4"/>
        <v>0</v>
      </c>
      <c r="G35" s="644">
        <v>0</v>
      </c>
      <c r="H35" s="643">
        <f t="shared" si="0"/>
        <v>0</v>
      </c>
      <c r="I35" s="645">
        <v>0</v>
      </c>
      <c r="J35" s="640">
        <f t="shared" si="1"/>
        <v>0</v>
      </c>
      <c r="K35" s="640">
        <f t="shared" si="3"/>
        <v>0</v>
      </c>
    </row>
    <row r="36" spans="1:11">
      <c r="A36" s="631"/>
      <c r="B36" s="568"/>
      <c r="C36" s="568"/>
      <c r="D36" s="642">
        <v>0</v>
      </c>
      <c r="E36" s="643">
        <f t="shared" si="2"/>
        <v>0</v>
      </c>
      <c r="F36" s="1037">
        <f t="shared" si="4"/>
        <v>0</v>
      </c>
      <c r="G36" s="644">
        <v>0</v>
      </c>
      <c r="H36" s="643">
        <f t="shared" si="0"/>
        <v>0</v>
      </c>
      <c r="I36" s="645">
        <v>0</v>
      </c>
      <c r="J36" s="640">
        <f t="shared" si="1"/>
        <v>0</v>
      </c>
      <c r="K36" s="640">
        <f t="shared" si="3"/>
        <v>0</v>
      </c>
    </row>
    <row r="37" spans="1:11">
      <c r="A37" s="631"/>
      <c r="B37" s="568"/>
      <c r="C37" s="568"/>
      <c r="D37" s="642">
        <v>0</v>
      </c>
      <c r="E37" s="643">
        <f t="shared" si="2"/>
        <v>0</v>
      </c>
      <c r="F37" s="1037">
        <f t="shared" si="4"/>
        <v>0</v>
      </c>
      <c r="G37" s="644">
        <v>0</v>
      </c>
      <c r="H37" s="643">
        <f t="shared" si="0"/>
        <v>0</v>
      </c>
      <c r="I37" s="645">
        <v>0</v>
      </c>
      <c r="J37" s="640">
        <f t="shared" si="1"/>
        <v>0</v>
      </c>
      <c r="K37" s="640">
        <f t="shared" si="3"/>
        <v>0</v>
      </c>
    </row>
    <row r="38" spans="1:11">
      <c r="A38" s="631"/>
      <c r="B38" s="547"/>
      <c r="C38" s="547"/>
      <c r="D38" s="646"/>
      <c r="E38" s="647"/>
      <c r="F38" s="548"/>
      <c r="G38" s="549"/>
      <c r="H38" s="547"/>
      <c r="I38" s="547"/>
      <c r="J38" s="547"/>
      <c r="K38" s="547"/>
    </row>
    <row r="39" spans="1:11">
      <c r="A39" s="631">
        <v>4</v>
      </c>
      <c r="B39" s="326" t="s">
        <v>687</v>
      </c>
      <c r="C39" s="326"/>
      <c r="D39" s="801">
        <f t="shared" ref="D39:F39" si="5">SUM(D18:D38)</f>
        <v>16011539.924802788</v>
      </c>
      <c r="E39" s="801">
        <f t="shared" si="5"/>
        <v>1</v>
      </c>
      <c r="F39" s="801">
        <f t="shared" si="5"/>
        <v>16011539.924802788</v>
      </c>
      <c r="G39" s="801">
        <f>SUM(G18:G38)</f>
        <v>14398761.774753574</v>
      </c>
      <c r="H39" s="801">
        <f>SUM(H18:H38)</f>
        <v>-1612778.1500492133</v>
      </c>
      <c r="I39" s="801"/>
      <c r="J39" s="801">
        <f>SUM(J18:J38)</f>
        <v>-267629.01415673806</v>
      </c>
      <c r="K39" s="801">
        <f>SUM(K18:K38)</f>
        <v>-1880407.1642059514</v>
      </c>
    </row>
    <row r="40" spans="1:11">
      <c r="A40" s="631"/>
      <c r="B40" s="326"/>
      <c r="C40" s="326"/>
      <c r="D40" s="648"/>
      <c r="E40" s="648"/>
      <c r="F40" s="648"/>
      <c r="G40" s="648"/>
      <c r="H40" s="648"/>
      <c r="I40" s="648"/>
      <c r="J40" s="648"/>
      <c r="K40" s="648"/>
    </row>
    <row r="41" spans="1:11">
      <c r="A41" s="631"/>
      <c r="B41" s="326"/>
      <c r="C41" s="326"/>
      <c r="D41" s="648"/>
      <c r="E41" s="648"/>
      <c r="F41" s="648"/>
      <c r="G41" s="648" t="s">
        <v>639</v>
      </c>
      <c r="H41" s="648"/>
      <c r="I41" s="648"/>
      <c r="J41" s="948">
        <f>'6-True-Up Interest'!H15*12</f>
        <v>8.2971428571428585E-2</v>
      </c>
      <c r="K41" s="648"/>
    </row>
    <row r="42" spans="1:11">
      <c r="A42" s="631"/>
      <c r="B42" s="326"/>
      <c r="C42" s="326"/>
      <c r="D42" s="648"/>
      <c r="E42" s="648"/>
      <c r="F42" s="648"/>
      <c r="G42" s="648" t="s">
        <v>640</v>
      </c>
      <c r="H42" s="648"/>
      <c r="I42" s="648"/>
      <c r="J42" s="801">
        <f>+J39</f>
        <v>-267629.01415673806</v>
      </c>
      <c r="K42" s="648"/>
    </row>
    <row r="43" spans="1:11">
      <c r="A43" s="631"/>
      <c r="B43" s="326" t="s">
        <v>275</v>
      </c>
      <c r="C43" s="326"/>
      <c r="D43" s="326"/>
      <c r="E43" s="326"/>
      <c r="F43" s="326"/>
      <c r="G43" s="326"/>
      <c r="H43" s="326"/>
      <c r="I43" s="326"/>
      <c r="J43" s="326"/>
      <c r="K43" s="326"/>
    </row>
    <row r="44" spans="1:11">
      <c r="A44" s="631"/>
      <c r="B44" s="326" t="s">
        <v>960</v>
      </c>
      <c r="C44" s="326"/>
      <c r="D44" s="326"/>
      <c r="E44" s="326"/>
      <c r="F44" s="326"/>
      <c r="G44" s="326"/>
      <c r="H44" s="326"/>
      <c r="I44" s="326"/>
      <c r="J44" s="326"/>
      <c r="K44" s="326"/>
    </row>
    <row r="45" spans="1:11">
      <c r="A45" s="631"/>
      <c r="B45" s="328" t="s">
        <v>961</v>
      </c>
      <c r="C45" s="326"/>
      <c r="D45" s="326"/>
      <c r="E45" s="326"/>
      <c r="F45" s="326"/>
      <c r="G45" s="326"/>
      <c r="H45" s="326"/>
      <c r="I45" s="326"/>
      <c r="J45" s="326"/>
      <c r="K45" s="326"/>
    </row>
    <row r="46" spans="1:11">
      <c r="A46" s="631"/>
      <c r="B46" s="326" t="s">
        <v>962</v>
      </c>
      <c r="C46" s="326"/>
      <c r="D46" s="326"/>
      <c r="E46" s="326"/>
      <c r="F46" s="326"/>
      <c r="G46" s="326"/>
      <c r="H46" s="326"/>
      <c r="I46" s="326"/>
      <c r="J46" s="326"/>
      <c r="K46" s="326"/>
    </row>
    <row r="47" spans="1:11">
      <c r="A47" s="631"/>
      <c r="B47" s="737" t="s">
        <v>883</v>
      </c>
      <c r="C47" s="326"/>
      <c r="D47" s="326"/>
      <c r="E47" s="326"/>
      <c r="F47" s="326"/>
      <c r="G47" s="326"/>
      <c r="H47" s="326"/>
      <c r="I47" s="326"/>
      <c r="J47" s="326"/>
      <c r="K47" s="326"/>
    </row>
    <row r="48" spans="1:11">
      <c r="A48" s="631"/>
      <c r="B48" s="326" t="s">
        <v>852</v>
      </c>
      <c r="C48" s="326"/>
      <c r="D48" s="326"/>
      <c r="E48" s="326"/>
      <c r="F48" s="326"/>
      <c r="G48" s="326"/>
      <c r="H48" s="326"/>
      <c r="I48" s="326"/>
      <c r="J48" s="326"/>
      <c r="K48" s="326"/>
    </row>
    <row r="49" spans="1:11">
      <c r="A49" s="631"/>
      <c r="B49" s="550" t="s">
        <v>884</v>
      </c>
      <c r="C49" s="326"/>
      <c r="D49" s="326"/>
      <c r="E49" s="326"/>
      <c r="F49" s="326"/>
      <c r="G49" s="326"/>
      <c r="H49" s="326"/>
      <c r="I49" s="326"/>
      <c r="J49" s="326"/>
      <c r="K49" s="326"/>
    </row>
    <row r="52" spans="1:11">
      <c r="A52" s="650" t="s">
        <v>742</v>
      </c>
      <c r="B52" s="737"/>
      <c r="C52" s="551"/>
      <c r="D52" s="27"/>
      <c r="E52" s="27"/>
      <c r="F52" s="27"/>
      <c r="G52" s="27"/>
      <c r="H52" s="27"/>
      <c r="I52" s="551"/>
      <c r="J52" s="551"/>
      <c r="K52" s="737"/>
    </row>
    <row r="53" spans="1:11">
      <c r="A53" s="651"/>
      <c r="B53" s="739" t="s">
        <v>293</v>
      </c>
      <c r="C53" s="553" t="s">
        <v>294</v>
      </c>
      <c r="D53" s="552" t="s">
        <v>295</v>
      </c>
      <c r="E53" s="552" t="s">
        <v>296</v>
      </c>
      <c r="F53" s="739"/>
      <c r="G53" s="737"/>
      <c r="H53" s="737"/>
      <c r="I53" s="737"/>
      <c r="J53" s="551"/>
      <c r="K53" s="737"/>
    </row>
    <row r="54" spans="1:11">
      <c r="A54" s="651"/>
      <c r="B54" s="554" t="str">
        <f>+A52</f>
        <v>Prior Period Adjustment</v>
      </c>
      <c r="C54" s="555" t="s">
        <v>19</v>
      </c>
      <c r="D54" s="556" t="s">
        <v>503</v>
      </c>
      <c r="E54" s="556" t="s">
        <v>21</v>
      </c>
      <c r="F54" s="737"/>
      <c r="G54" s="737"/>
      <c r="H54" s="737"/>
      <c r="I54" s="737"/>
      <c r="J54" s="551"/>
      <c r="K54" s="737"/>
    </row>
    <row r="55" spans="1:11">
      <c r="A55" s="651"/>
      <c r="B55" s="557" t="s">
        <v>743</v>
      </c>
      <c r="C55" s="558" t="s">
        <v>641</v>
      </c>
      <c r="D55" s="558" t="s">
        <v>601</v>
      </c>
      <c r="E55" s="558" t="s">
        <v>642</v>
      </c>
      <c r="F55" s="737"/>
      <c r="G55" s="737"/>
      <c r="H55" s="737"/>
      <c r="I55" s="737"/>
      <c r="J55" s="551"/>
      <c r="K55" s="737"/>
    </row>
    <row r="56" spans="1:11">
      <c r="A56" s="651" t="s">
        <v>217</v>
      </c>
      <c r="B56" s="559"/>
      <c r="C56" s="1042">
        <v>0</v>
      </c>
      <c r="D56" s="1042">
        <v>0</v>
      </c>
      <c r="E56" s="561">
        <f>+C56+D56</f>
        <v>0</v>
      </c>
      <c r="F56" s="737"/>
      <c r="G56" s="737"/>
      <c r="H56" s="737"/>
      <c r="I56" s="737"/>
      <c r="J56" s="551"/>
      <c r="K56" s="737"/>
    </row>
    <row r="57" spans="1:11">
      <c r="A57" s="651"/>
      <c r="B57" s="562"/>
      <c r="C57" s="51"/>
      <c r="D57" s="51"/>
      <c r="E57" s="450"/>
      <c r="F57" s="737"/>
      <c r="G57" s="737"/>
      <c r="H57" s="737"/>
      <c r="I57" s="737"/>
      <c r="J57" s="551"/>
      <c r="K57" s="737"/>
    </row>
    <row r="58" spans="1:11">
      <c r="A58" s="651"/>
      <c r="B58" s="737"/>
      <c r="C58" s="551"/>
      <c r="D58" s="551"/>
      <c r="E58" s="551"/>
      <c r="F58" s="551"/>
      <c r="G58" s="551"/>
      <c r="H58" s="18"/>
      <c r="I58" s="737"/>
      <c r="J58" s="551"/>
      <c r="K58" s="737"/>
    </row>
    <row r="59" spans="1:11">
      <c r="A59" s="651"/>
      <c r="B59" s="737"/>
      <c r="C59" s="749"/>
      <c r="D59" s="563"/>
      <c r="E59" s="563"/>
      <c r="F59" s="563"/>
      <c r="G59" s="563"/>
      <c r="H59" s="563"/>
      <c r="I59" s="563"/>
      <c r="J59" s="551"/>
      <c r="K59" s="737"/>
    </row>
    <row r="60" spans="1:11" ht="67.5" customHeight="1">
      <c r="A60" s="652" t="s">
        <v>275</v>
      </c>
      <c r="B60" s="125" t="s">
        <v>75</v>
      </c>
      <c r="C60" s="1208" t="s">
        <v>963</v>
      </c>
      <c r="D60" s="1208"/>
      <c r="E60" s="1208"/>
      <c r="F60" s="1208"/>
      <c r="G60" s="1208"/>
      <c r="H60" s="1208"/>
      <c r="I60" s="1208"/>
      <c r="J60" s="1208"/>
      <c r="K60" s="737"/>
    </row>
    <row r="61" spans="1:11" ht="34.5" customHeight="1">
      <c r="A61" s="651"/>
      <c r="B61" s="530" t="s">
        <v>76</v>
      </c>
      <c r="C61" s="1203" t="s">
        <v>744</v>
      </c>
      <c r="D61" s="1203"/>
      <c r="E61" s="1203"/>
      <c r="F61" s="1203"/>
      <c r="G61" s="1203"/>
      <c r="H61" s="1203"/>
      <c r="I61" s="1203"/>
      <c r="J61" s="551"/>
      <c r="K61" s="737"/>
    </row>
  </sheetData>
  <mergeCells count="4">
    <mergeCell ref="D10:E10"/>
    <mergeCell ref="D11:E11"/>
    <mergeCell ref="C60:J60"/>
    <mergeCell ref="C61:I61"/>
  </mergeCells>
  <printOptions horizontalCentered="1"/>
  <pageMargins left="0.7" right="0.7" top="0.75" bottom="0.75" header="0.3" footer="0.3"/>
  <pageSetup scale="51" orientation="landscape" r:id="rId1"/>
  <customProperties>
    <customPr name="_pios_id" r:id="rId2"/>
  </customPropertie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29734D-7D2F-48D0-9A2B-0C086A735DCC}">
  <sheetPr>
    <tabColor rgb="FFFFC000"/>
  </sheetPr>
  <dimension ref="A1:T131"/>
  <sheetViews>
    <sheetView workbookViewId="0"/>
  </sheetViews>
  <sheetFormatPr defaultColWidth="6.765625" defaultRowHeight="12.5"/>
  <cols>
    <col min="1" max="1" width="28" style="1118" customWidth="1"/>
    <col min="2" max="2" width="34.53515625" style="1118" bestFit="1" customWidth="1"/>
    <col min="3" max="4" width="14.4609375" style="1118" customWidth="1"/>
    <col min="5" max="6" width="14.07421875" style="1118" bestFit="1" customWidth="1"/>
    <col min="7" max="7" width="10.4609375" style="1118" bestFit="1" customWidth="1"/>
    <col min="8" max="8" width="14.07421875" style="1118" bestFit="1" customWidth="1"/>
    <col min="9" max="9" width="16.69140625" style="1118" bestFit="1" customWidth="1"/>
    <col min="10" max="10" width="14.07421875" style="1118" bestFit="1" customWidth="1"/>
    <col min="11" max="11" width="12.53515625" style="1118" bestFit="1" customWidth="1"/>
    <col min="12" max="12" width="7.07421875" style="1118" bestFit="1" customWidth="1"/>
    <col min="13" max="14" width="14.07421875" style="1118" bestFit="1" customWidth="1"/>
    <col min="15" max="16" width="6.765625" style="1118"/>
    <col min="17" max="17" width="7.69140625" style="1118" bestFit="1" customWidth="1"/>
    <col min="18" max="16384" width="6.765625" style="1118"/>
  </cols>
  <sheetData>
    <row r="1" spans="1:20" ht="13">
      <c r="A1" s="1117" t="s">
        <v>1131</v>
      </c>
      <c r="C1" s="1119"/>
      <c r="D1" s="1119"/>
    </row>
    <row r="2" spans="1:20" ht="13">
      <c r="A2" s="1117" t="s">
        <v>1132</v>
      </c>
      <c r="C2" s="1118" t="s">
        <v>1133</v>
      </c>
    </row>
    <row r="3" spans="1:20" ht="13">
      <c r="A3" s="1117" t="s">
        <v>1134</v>
      </c>
    </row>
    <row r="4" spans="1:20" ht="13">
      <c r="A4" s="1117"/>
    </row>
    <row r="5" spans="1:20" ht="13">
      <c r="A5" s="1117"/>
    </row>
    <row r="6" spans="1:20">
      <c r="C6" s="1246">
        <v>1314</v>
      </c>
      <c r="D6" s="1246"/>
      <c r="E6" s="1246"/>
      <c r="F6" s="1246"/>
      <c r="G6" s="1246"/>
      <c r="H6" s="1246"/>
    </row>
    <row r="7" spans="1:20" ht="13">
      <c r="A7" s="1120" t="s">
        <v>1135</v>
      </c>
      <c r="C7" s="1247" t="s">
        <v>1136</v>
      </c>
      <c r="D7" s="1248"/>
      <c r="E7" s="1248"/>
      <c r="F7" s="1248"/>
      <c r="G7" s="1248"/>
      <c r="H7" s="1249"/>
    </row>
    <row r="8" spans="1:20" ht="13">
      <c r="C8" s="1121"/>
      <c r="D8" s="1121"/>
      <c r="E8" s="1121"/>
      <c r="F8" s="1121"/>
      <c r="Q8" s="1122" t="s">
        <v>1137</v>
      </c>
      <c r="R8" s="1123">
        <v>0.21</v>
      </c>
    </row>
    <row r="9" spans="1:20">
      <c r="A9" s="1118" t="s">
        <v>1138</v>
      </c>
      <c r="B9" s="1118" t="s">
        <v>1138</v>
      </c>
      <c r="J9" s="1124">
        <v>0.81902696036832701</v>
      </c>
      <c r="K9" s="1124">
        <v>0.18097310122014301</v>
      </c>
      <c r="M9" s="1124">
        <v>0.81902696036832701</v>
      </c>
      <c r="N9" s="1124">
        <v>0.18097310122014301</v>
      </c>
      <c r="Q9" s="1125" t="s">
        <v>1139</v>
      </c>
      <c r="R9" s="1126">
        <v>4.3045800000000002E-2</v>
      </c>
    </row>
    <row r="10" spans="1:20" ht="13">
      <c r="C10" s="1121">
        <v>2024</v>
      </c>
      <c r="D10" s="1121">
        <v>2025</v>
      </c>
      <c r="E10" s="1121">
        <v>2025</v>
      </c>
      <c r="F10" s="1121">
        <v>2025</v>
      </c>
      <c r="G10" s="1121">
        <v>2026</v>
      </c>
      <c r="H10" s="1121">
        <v>2026</v>
      </c>
      <c r="J10" s="1127" t="s">
        <v>1140</v>
      </c>
      <c r="K10" s="1127" t="s">
        <v>1141</v>
      </c>
      <c r="M10" s="1127" t="s">
        <v>1140</v>
      </c>
      <c r="N10" s="1127" t="s">
        <v>1141</v>
      </c>
      <c r="Q10" s="1125" t="s">
        <v>1142</v>
      </c>
      <c r="R10" s="1128">
        <f>-R9*R8</f>
        <v>-9.0396179999999993E-3</v>
      </c>
    </row>
    <row r="11" spans="1:20" ht="13">
      <c r="A11" s="1129" t="s">
        <v>1143</v>
      </c>
      <c r="B11" s="1129" t="s">
        <v>1144</v>
      </c>
      <c r="C11" s="1129" t="s">
        <v>1145</v>
      </c>
      <c r="D11" s="1129" t="s">
        <v>1146</v>
      </c>
      <c r="E11" s="1130" t="s">
        <v>878</v>
      </c>
      <c r="F11" s="1129" t="s">
        <v>1145</v>
      </c>
      <c r="G11" s="1130" t="s">
        <v>878</v>
      </c>
      <c r="H11" s="1129" t="s">
        <v>1145</v>
      </c>
      <c r="I11" s="1121" t="s">
        <v>1147</v>
      </c>
      <c r="J11" s="1241" t="s">
        <v>1148</v>
      </c>
      <c r="K11" s="1241"/>
      <c r="M11" s="1241" t="s">
        <v>1145</v>
      </c>
      <c r="N11" s="1241"/>
      <c r="Q11" s="1131"/>
      <c r="R11" s="1132">
        <f>SUM(R8:R10)</f>
        <v>0.24400618199999999</v>
      </c>
    </row>
    <row r="12" spans="1:20" ht="15.5">
      <c r="A12" s="1133" t="s">
        <v>1149</v>
      </c>
      <c r="B12" s="1133" t="s">
        <v>1150</v>
      </c>
      <c r="C12" s="1134" t="s">
        <v>1138</v>
      </c>
      <c r="E12" s="1135"/>
      <c r="G12" s="1135"/>
      <c r="I12" s="1135"/>
      <c r="J12" s="1136"/>
      <c r="K12" s="1136"/>
      <c r="L12" s="1137"/>
      <c r="M12" s="1136"/>
      <c r="N12" s="1136"/>
      <c r="O12" s="1137"/>
    </row>
    <row r="13" spans="1:20" ht="15.5">
      <c r="A13" s="1138" t="s">
        <v>1151</v>
      </c>
      <c r="B13" s="1139" t="s">
        <v>1152</v>
      </c>
      <c r="C13" s="1140">
        <v>38011</v>
      </c>
      <c r="D13" s="1140">
        <v>3801</v>
      </c>
      <c r="E13" s="1141">
        <f>(D13/8)*12</f>
        <v>5701.5</v>
      </c>
      <c r="F13" s="1142">
        <f>C13+E13</f>
        <v>43712.5</v>
      </c>
      <c r="G13" s="1142">
        <f>E13</f>
        <v>5701.5</v>
      </c>
      <c r="H13" s="1142">
        <f t="shared" ref="H13:H16" si="0">G13+F13</f>
        <v>49414</v>
      </c>
      <c r="I13" s="1143" t="s">
        <v>1153</v>
      </c>
      <c r="J13" s="1144">
        <f>F13*$J$9</f>
        <v>35801.716005100498</v>
      </c>
      <c r="K13" s="1144">
        <f>F13*$K$9</f>
        <v>7910.7866870855014</v>
      </c>
      <c r="L13" s="1144"/>
      <c r="M13" s="1144">
        <f>H13*$M$9</f>
        <v>40471.398219640512</v>
      </c>
      <c r="N13" s="1144">
        <f>H13*$N$9</f>
        <v>8942.604823692147</v>
      </c>
      <c r="O13" s="1137"/>
    </row>
    <row r="14" spans="1:20" ht="15.5">
      <c r="A14" s="1145" t="s">
        <v>1154</v>
      </c>
      <c r="B14" s="1133" t="s">
        <v>1155</v>
      </c>
      <c r="C14" s="1146">
        <v>-43094</v>
      </c>
      <c r="D14" s="1146">
        <v>-1615</v>
      </c>
      <c r="E14" s="1147">
        <f>(D14/8)*12</f>
        <v>-2422.5</v>
      </c>
      <c r="F14" s="1148">
        <f>C14+E14</f>
        <v>-45516.5</v>
      </c>
      <c r="G14" s="1148">
        <f>E14</f>
        <v>-2422.5</v>
      </c>
      <c r="H14" s="1148">
        <f t="shared" si="0"/>
        <v>-47939</v>
      </c>
      <c r="J14" s="1137">
        <f>F14*$J$9</f>
        <v>-37279.240641604956</v>
      </c>
      <c r="K14" s="1137">
        <f>F14*$K$9</f>
        <v>-8237.26216168664</v>
      </c>
      <c r="L14" s="1137"/>
      <c r="M14" s="1137">
        <f>H14*$M$9</f>
        <v>-39263.333453097228</v>
      </c>
      <c r="N14" s="1137">
        <f>H14*$N$9</f>
        <v>-8675.6694993924357</v>
      </c>
      <c r="O14" s="1137"/>
      <c r="Q14" s="1149"/>
      <c r="R14" s="1150"/>
      <c r="S14" s="1150"/>
      <c r="T14" s="1150"/>
    </row>
    <row r="15" spans="1:20" ht="15.5">
      <c r="A15" s="1138" t="s">
        <v>1156</v>
      </c>
      <c r="B15" s="1139" t="s">
        <v>1157</v>
      </c>
      <c r="C15" s="1140">
        <v>24322</v>
      </c>
      <c r="D15" s="1140">
        <v>0</v>
      </c>
      <c r="E15" s="1141">
        <f>(D15/8)*12</f>
        <v>0</v>
      </c>
      <c r="F15" s="1142">
        <f>C15+E15</f>
        <v>24322</v>
      </c>
      <c r="G15" s="1142">
        <f>E15</f>
        <v>0</v>
      </c>
      <c r="H15" s="1142">
        <f t="shared" si="0"/>
        <v>24322</v>
      </c>
      <c r="I15" s="1143" t="s">
        <v>1158</v>
      </c>
      <c r="J15" s="1144">
        <f>F15*$J$9</f>
        <v>19920.373730078449</v>
      </c>
      <c r="K15" s="1144">
        <f>F15*$K$9</f>
        <v>4401.6277678763181</v>
      </c>
      <c r="L15" s="1144"/>
      <c r="M15" s="1144">
        <f>H15*$M$9</f>
        <v>19920.373730078449</v>
      </c>
      <c r="N15" s="1144">
        <f>H15*$N$9</f>
        <v>4401.6277678763181</v>
      </c>
      <c r="O15" s="1137"/>
      <c r="Q15" s="1150"/>
      <c r="R15" s="1150"/>
      <c r="S15" s="1150"/>
      <c r="T15" s="1150"/>
    </row>
    <row r="16" spans="1:20" ht="15.5">
      <c r="A16" s="1138" t="s">
        <v>1159</v>
      </c>
      <c r="B16" s="1139" t="s">
        <v>1160</v>
      </c>
      <c r="C16" s="1151">
        <v>3696</v>
      </c>
      <c r="D16" s="1152">
        <v>0</v>
      </c>
      <c r="E16" s="1152">
        <f>(D16/8)*12</f>
        <v>0</v>
      </c>
      <c r="F16" s="1153">
        <f>C16+E16</f>
        <v>3696</v>
      </c>
      <c r="G16" s="1153">
        <f>E16</f>
        <v>0</v>
      </c>
      <c r="H16" s="1153">
        <f t="shared" si="0"/>
        <v>3696</v>
      </c>
      <c r="I16" s="1143" t="s">
        <v>1158</v>
      </c>
      <c r="J16" s="1154">
        <f>F16*$J$9</f>
        <v>3027.1236455213366</v>
      </c>
      <c r="K16" s="1154">
        <f>F16*$K$9</f>
        <v>668.87658210964855</v>
      </c>
      <c r="L16" s="1154"/>
      <c r="M16" s="1154">
        <f>H16*$M$9</f>
        <v>3027.1236455213366</v>
      </c>
      <c r="N16" s="1154">
        <f>H16*$N$9</f>
        <v>668.87658210964855</v>
      </c>
      <c r="O16" s="1155"/>
      <c r="Q16" s="1150"/>
      <c r="R16" s="1150"/>
      <c r="S16" s="1150"/>
      <c r="T16" s="1150"/>
    </row>
    <row r="17" spans="1:20" ht="15.5">
      <c r="A17" s="1133" t="s">
        <v>1161</v>
      </c>
      <c r="B17" s="1134" t="s">
        <v>1138</v>
      </c>
      <c r="C17" s="1148">
        <f t="shared" ref="C17:H17" si="1">SUM(C13:C16)</f>
        <v>22935</v>
      </c>
      <c r="D17" s="1148">
        <f t="shared" si="1"/>
        <v>2186</v>
      </c>
      <c r="E17" s="1148">
        <f t="shared" si="1"/>
        <v>3279</v>
      </c>
      <c r="F17" s="1148">
        <f t="shared" si="1"/>
        <v>26214</v>
      </c>
      <c r="G17" s="1148">
        <f t="shared" si="1"/>
        <v>3279</v>
      </c>
      <c r="H17" s="1148">
        <f t="shared" si="1"/>
        <v>29493</v>
      </c>
      <c r="J17" s="1137">
        <f>F17*$J$9</f>
        <v>21469.972739095323</v>
      </c>
      <c r="K17" s="1137">
        <f>F17*$K$9</f>
        <v>4744.028875384829</v>
      </c>
      <c r="L17" s="1137"/>
      <c r="M17" s="1137">
        <f>H17*$M$9</f>
        <v>24155.56214214307</v>
      </c>
      <c r="N17" s="1137">
        <f>H17*$N$9</f>
        <v>5337.4396742856779</v>
      </c>
      <c r="O17" s="1137"/>
      <c r="Q17" s="1150"/>
      <c r="R17" s="1150"/>
      <c r="S17" s="1150"/>
      <c r="T17" s="1150"/>
    </row>
    <row r="18" spans="1:20" ht="15.5">
      <c r="A18" s="1134" t="s">
        <v>1138</v>
      </c>
      <c r="B18" s="1134" t="s">
        <v>1138</v>
      </c>
      <c r="C18" s="1156">
        <f t="shared" ref="C18:H18" si="2">C17-C16-C15-C13</f>
        <v>-43094</v>
      </c>
      <c r="D18" s="1156">
        <f t="shared" si="2"/>
        <v>-1615</v>
      </c>
      <c r="E18" s="1156">
        <f t="shared" si="2"/>
        <v>-2422.5</v>
      </c>
      <c r="F18" s="1156">
        <f t="shared" si="2"/>
        <v>-45516.5</v>
      </c>
      <c r="G18" s="1156">
        <f t="shared" si="2"/>
        <v>-2422.5</v>
      </c>
      <c r="H18" s="1156">
        <f t="shared" si="2"/>
        <v>-47939</v>
      </c>
      <c r="I18" s="1157"/>
      <c r="J18" s="1158">
        <f>J17-J16-J15-J13</f>
        <v>-37279.240641604963</v>
      </c>
      <c r="K18" s="1158">
        <f>K17-K16-K15-K13</f>
        <v>-8237.2621616866381</v>
      </c>
      <c r="L18" s="1156"/>
      <c r="M18" s="1158">
        <f>M17-M16-M15-M13</f>
        <v>-39263.333453097228</v>
      </c>
      <c r="N18" s="1158">
        <f>N17-N16-N15-N13</f>
        <v>-8675.6694993924357</v>
      </c>
      <c r="O18" s="1137"/>
      <c r="Q18" s="1150"/>
      <c r="R18" s="1150"/>
      <c r="S18" s="1150"/>
      <c r="T18" s="1150"/>
    </row>
    <row r="19" spans="1:20" ht="15.5">
      <c r="A19" s="1133" t="s">
        <v>1162</v>
      </c>
      <c r="B19" s="1133" t="s">
        <v>1163</v>
      </c>
      <c r="C19" s="1134" t="s">
        <v>1138</v>
      </c>
      <c r="D19" s="1159"/>
      <c r="F19" s="1148"/>
      <c r="H19" s="1148"/>
      <c r="J19" s="1137"/>
      <c r="K19" s="1137"/>
      <c r="L19" s="1137"/>
      <c r="M19" s="1137"/>
      <c r="N19" s="1137"/>
      <c r="O19" s="1137"/>
      <c r="Q19" s="1150"/>
      <c r="R19" s="1150"/>
      <c r="S19" s="1150"/>
      <c r="T19" s="1150"/>
    </row>
    <row r="20" spans="1:20" ht="15.5">
      <c r="A20" s="1160" t="s">
        <v>1164</v>
      </c>
      <c r="B20" s="1133" t="s">
        <v>1165</v>
      </c>
      <c r="C20" s="1159">
        <v>-1414</v>
      </c>
      <c r="D20" s="1159">
        <v>-124</v>
      </c>
      <c r="E20" s="1147">
        <f t="shared" ref="E20:E24" si="3">(D20/8)*12</f>
        <v>-186</v>
      </c>
      <c r="F20" s="1148">
        <f>C20+E20</f>
        <v>-1600</v>
      </c>
      <c r="G20" s="1148">
        <f>E20</f>
        <v>-186</v>
      </c>
      <c r="H20" s="1148">
        <f>G20+F20</f>
        <v>-1786</v>
      </c>
      <c r="J20" s="1137">
        <f t="shared" ref="J20:J34" si="4">F20*$J$9</f>
        <v>-1310.4431365893231</v>
      </c>
      <c r="K20" s="1137">
        <f t="shared" ref="K20:K34" si="5">F20*$K$9</f>
        <v>-289.55696195222885</v>
      </c>
      <c r="L20" s="1137"/>
      <c r="M20" s="1137">
        <f t="shared" ref="M20:M34" si="6">H20*$M$9</f>
        <v>-1462.7821512178321</v>
      </c>
      <c r="N20" s="1137">
        <f t="shared" ref="N20:N34" si="7">H20*$N$9</f>
        <v>-323.21795877917543</v>
      </c>
      <c r="O20" s="1137"/>
      <c r="Q20" s="1150"/>
      <c r="R20" s="1150"/>
      <c r="S20" s="1150"/>
      <c r="T20" s="1150"/>
    </row>
    <row r="21" spans="1:20" ht="15.5">
      <c r="A21" s="1138" t="s">
        <v>1166</v>
      </c>
      <c r="B21" s="1139" t="s">
        <v>1167</v>
      </c>
      <c r="C21" s="1140">
        <v>-66338</v>
      </c>
      <c r="D21" s="1140">
        <v>0</v>
      </c>
      <c r="E21" s="1141">
        <f t="shared" si="3"/>
        <v>0</v>
      </c>
      <c r="F21" s="1142">
        <f t="shared" ref="F21:F34" si="8">C21+E21</f>
        <v>-66338</v>
      </c>
      <c r="G21" s="1142">
        <f>E21</f>
        <v>0</v>
      </c>
      <c r="H21" s="1142">
        <f t="shared" ref="H21:H34" si="9">G21+F21</f>
        <v>-66338</v>
      </c>
      <c r="I21" s="1143" t="s">
        <v>1158</v>
      </c>
      <c r="J21" s="1144">
        <f t="shared" si="4"/>
        <v>-54332.61049691408</v>
      </c>
      <c r="K21" s="1144">
        <f t="shared" si="5"/>
        <v>-12005.393588741847</v>
      </c>
      <c r="L21" s="1144"/>
      <c r="M21" s="1144">
        <f t="shared" si="6"/>
        <v>-54332.61049691408</v>
      </c>
      <c r="N21" s="1144">
        <f t="shared" si="7"/>
        <v>-12005.393588741847</v>
      </c>
      <c r="O21" s="1137"/>
      <c r="Q21" s="1149"/>
      <c r="R21" s="1150"/>
      <c r="S21" s="1150"/>
      <c r="T21" s="1150"/>
    </row>
    <row r="22" spans="1:20" ht="15.5">
      <c r="A22" s="1138" t="s">
        <v>1168</v>
      </c>
      <c r="B22" s="1139" t="s">
        <v>1167</v>
      </c>
      <c r="C22" s="1140">
        <v>-10477</v>
      </c>
      <c r="D22" s="1140">
        <v>0</v>
      </c>
      <c r="E22" s="1141">
        <f t="shared" si="3"/>
        <v>0</v>
      </c>
      <c r="F22" s="1142">
        <f t="shared" si="8"/>
        <v>-10477</v>
      </c>
      <c r="G22" s="1142">
        <f>E22</f>
        <v>0</v>
      </c>
      <c r="H22" s="1142">
        <f t="shared" si="9"/>
        <v>-10477</v>
      </c>
      <c r="I22" s="1143" t="s">
        <v>1158</v>
      </c>
      <c r="J22" s="1144">
        <f t="shared" si="4"/>
        <v>-8580.9454637789622</v>
      </c>
      <c r="K22" s="1144">
        <f t="shared" si="5"/>
        <v>-1896.0551814834384</v>
      </c>
      <c r="L22" s="1144"/>
      <c r="M22" s="1144">
        <f t="shared" si="6"/>
        <v>-8580.9454637789622</v>
      </c>
      <c r="N22" s="1144">
        <f t="shared" si="7"/>
        <v>-1896.0551814834384</v>
      </c>
      <c r="O22" s="1137"/>
      <c r="Q22" s="1150"/>
      <c r="R22" s="1150"/>
      <c r="S22" s="1150"/>
      <c r="T22" s="1150"/>
    </row>
    <row r="23" spans="1:20" ht="15.5">
      <c r="A23" s="1160" t="s">
        <v>1169</v>
      </c>
      <c r="B23" s="1133" t="s">
        <v>1170</v>
      </c>
      <c r="C23" s="1159">
        <v>-87798</v>
      </c>
      <c r="D23" s="1159">
        <v>0</v>
      </c>
      <c r="E23" s="1161">
        <f t="shared" si="3"/>
        <v>0</v>
      </c>
      <c r="F23" s="1148">
        <f t="shared" si="8"/>
        <v>-87798</v>
      </c>
      <c r="G23" s="1148">
        <f>E23</f>
        <v>0</v>
      </c>
      <c r="H23" s="1148">
        <f t="shared" si="9"/>
        <v>-87798</v>
      </c>
      <c r="J23" s="1137">
        <f t="shared" si="4"/>
        <v>-71908.929066418379</v>
      </c>
      <c r="K23" s="1137">
        <f t="shared" si="5"/>
        <v>-15889.076340926116</v>
      </c>
      <c r="L23" s="1137"/>
      <c r="M23" s="1137">
        <f t="shared" si="6"/>
        <v>-71908.929066418379</v>
      </c>
      <c r="N23" s="1137">
        <f t="shared" si="7"/>
        <v>-15889.076340926116</v>
      </c>
      <c r="O23" s="1137"/>
      <c r="Q23" s="1150"/>
      <c r="R23" s="1150"/>
      <c r="S23" s="1150"/>
      <c r="T23" s="1150"/>
    </row>
    <row r="24" spans="1:20" ht="15.5">
      <c r="A24" s="1160" t="s">
        <v>1171</v>
      </c>
      <c r="B24" s="1133" t="s">
        <v>1172</v>
      </c>
      <c r="C24" s="1159">
        <v>0</v>
      </c>
      <c r="D24" s="1159">
        <v>0</v>
      </c>
      <c r="E24" s="1161">
        <f t="shared" si="3"/>
        <v>0</v>
      </c>
      <c r="F24" s="1148">
        <f t="shared" si="8"/>
        <v>0</v>
      </c>
      <c r="G24" s="1148">
        <f>E24</f>
        <v>0</v>
      </c>
      <c r="H24" s="1148">
        <f t="shared" si="9"/>
        <v>0</v>
      </c>
      <c r="J24" s="1137">
        <f t="shared" si="4"/>
        <v>0</v>
      </c>
      <c r="K24" s="1137">
        <f t="shared" si="5"/>
        <v>0</v>
      </c>
      <c r="L24" s="1137"/>
      <c r="M24" s="1137">
        <f t="shared" si="6"/>
        <v>0</v>
      </c>
      <c r="N24" s="1137">
        <f t="shared" si="7"/>
        <v>0</v>
      </c>
      <c r="O24" s="1137"/>
      <c r="Q24" s="1150"/>
      <c r="R24" s="1150"/>
      <c r="S24" s="1150"/>
      <c r="T24" s="1150"/>
    </row>
    <row r="25" spans="1:20" ht="15.5">
      <c r="A25" s="1160" t="s">
        <v>1173</v>
      </c>
      <c r="B25" s="1133" t="s">
        <v>1174</v>
      </c>
      <c r="C25" s="1159">
        <v>-1749632</v>
      </c>
      <c r="D25" s="1159">
        <v>-1113034</v>
      </c>
      <c r="E25" s="1162">
        <f>-6856805*R11</f>
        <v>-1673102.8087685099</v>
      </c>
      <c r="F25" s="1148">
        <f>C25+E25</f>
        <v>-3422734.8087685099</v>
      </c>
      <c r="G25" s="1163">
        <f>-6603251*R11</f>
        <v>-1611234.0652976818</v>
      </c>
      <c r="H25" s="1148">
        <f t="shared" si="9"/>
        <v>-5033968.8740661917</v>
      </c>
      <c r="J25" s="1137">
        <f t="shared" si="4"/>
        <v>-2803312.0865725395</v>
      </c>
      <c r="K25" s="1137">
        <f t="shared" si="5"/>
        <v>-619422.93299697037</v>
      </c>
      <c r="L25" s="1137"/>
      <c r="M25" s="1137">
        <f t="shared" si="6"/>
        <v>-4122956.2255152026</v>
      </c>
      <c r="N25" s="1137">
        <f t="shared" si="7"/>
        <v>-911012.95858543029</v>
      </c>
      <c r="O25" s="1137"/>
      <c r="Q25" s="1150"/>
      <c r="R25" s="1150"/>
      <c r="S25" s="1150"/>
      <c r="T25" s="1150"/>
    </row>
    <row r="26" spans="1:20" ht="15.5">
      <c r="A26" s="1160" t="s">
        <v>1175</v>
      </c>
      <c r="B26" s="1133" t="s">
        <v>1176</v>
      </c>
      <c r="C26" s="1159">
        <v>631621</v>
      </c>
      <c r="D26" s="1159">
        <v>435205</v>
      </c>
      <c r="E26" s="1162">
        <f>2665199*R11</f>
        <v>650325.03226021794</v>
      </c>
      <c r="F26" s="1148">
        <f>C26+E26</f>
        <v>1281946.0322602179</v>
      </c>
      <c r="G26" s="1163">
        <f>2681189*R11</f>
        <v>654226.69111039792</v>
      </c>
      <c r="H26" s="1148">
        <f t="shared" si="9"/>
        <v>1936172.7233706159</v>
      </c>
      <c r="J26" s="1137">
        <f t="shared" si="4"/>
        <v>1049948.3621583236</v>
      </c>
      <c r="K26" s="1137">
        <f t="shared" si="5"/>
        <v>231997.74905498914</v>
      </c>
      <c r="L26" s="1137"/>
      <c r="M26" s="1137">
        <f t="shared" si="6"/>
        <v>1585777.6603703012</v>
      </c>
      <c r="N26" s="1137">
        <f t="shared" si="7"/>
        <v>350395.18224623043</v>
      </c>
      <c r="O26" s="1137"/>
      <c r="Q26" s="1150"/>
      <c r="R26" s="1150"/>
      <c r="S26" s="1150"/>
      <c r="T26" s="1150"/>
    </row>
    <row r="27" spans="1:20" ht="15.5">
      <c r="A27" s="1160" t="s">
        <v>1177</v>
      </c>
      <c r="B27" s="1133" t="s">
        <v>1178</v>
      </c>
      <c r="C27" s="1159">
        <v>-2582</v>
      </c>
      <c r="D27" s="1159">
        <v>-273</v>
      </c>
      <c r="E27" s="1147">
        <f t="shared" ref="E27:E34" si="10">(D27/8)*12</f>
        <v>-409.5</v>
      </c>
      <c r="F27" s="1148">
        <f t="shared" si="8"/>
        <v>-2991.5</v>
      </c>
      <c r="G27" s="1148">
        <f t="shared" ref="G27:G34" si="11">E27</f>
        <v>-409.5</v>
      </c>
      <c r="H27" s="1148">
        <f t="shared" si="9"/>
        <v>-3401</v>
      </c>
      <c r="J27" s="1137">
        <f t="shared" si="4"/>
        <v>-2450.1191519418503</v>
      </c>
      <c r="K27" s="1137">
        <f t="shared" si="5"/>
        <v>-541.38103230005777</v>
      </c>
      <c r="L27" s="1137"/>
      <c r="M27" s="1137">
        <f t="shared" si="6"/>
        <v>-2785.5106922126802</v>
      </c>
      <c r="N27" s="1137">
        <f t="shared" si="7"/>
        <v>-615.48951724970641</v>
      </c>
      <c r="O27" s="1137"/>
      <c r="Q27" s="1150"/>
      <c r="R27" s="1150"/>
      <c r="S27" s="1150"/>
      <c r="T27" s="1150"/>
    </row>
    <row r="28" spans="1:20" ht="15.5">
      <c r="A28" s="1160" t="s">
        <v>1179</v>
      </c>
      <c r="B28" s="1133" t="s">
        <v>1180</v>
      </c>
      <c r="C28" s="1159">
        <v>-4294465</v>
      </c>
      <c r="D28" s="1159">
        <v>0</v>
      </c>
      <c r="E28" s="1161">
        <f t="shared" si="10"/>
        <v>0</v>
      </c>
      <c r="F28" s="1148">
        <f>C28+E28</f>
        <v>-4294465</v>
      </c>
      <c r="G28" s="1148">
        <f t="shared" si="11"/>
        <v>0</v>
      </c>
      <c r="H28" s="1148">
        <f t="shared" si="9"/>
        <v>-4294465</v>
      </c>
      <c r="J28" s="1137">
        <f t="shared" si="4"/>
        <v>-3517282.6153581673</v>
      </c>
      <c r="K28" s="1137">
        <f t="shared" si="5"/>
        <v>-777182.64913136151</v>
      </c>
      <c r="L28" s="1137"/>
      <c r="M28" s="1137">
        <f t="shared" si="6"/>
        <v>-3517282.6153581673</v>
      </c>
      <c r="N28" s="1137">
        <f t="shared" si="7"/>
        <v>-777182.64913136151</v>
      </c>
      <c r="O28" s="1137"/>
    </row>
    <row r="29" spans="1:20" ht="15.5">
      <c r="A29" s="1160" t="s">
        <v>1181</v>
      </c>
      <c r="B29" s="1133" t="s">
        <v>1182</v>
      </c>
      <c r="C29" s="1159">
        <v>1666</v>
      </c>
      <c r="D29" s="1159">
        <v>-737</v>
      </c>
      <c r="E29" s="1147">
        <f t="shared" si="10"/>
        <v>-1105.5</v>
      </c>
      <c r="F29" s="1148">
        <f t="shared" si="8"/>
        <v>560.5</v>
      </c>
      <c r="G29" s="1148">
        <f t="shared" si="11"/>
        <v>-1105.5</v>
      </c>
      <c r="H29" s="1148">
        <f t="shared" si="9"/>
        <v>-545</v>
      </c>
      <c r="J29" s="1137">
        <f t="shared" si="4"/>
        <v>459.0646112864473</v>
      </c>
      <c r="K29" s="1137">
        <f t="shared" si="5"/>
        <v>101.43542323389016</v>
      </c>
      <c r="L29" s="1137"/>
      <c r="M29" s="1137">
        <f t="shared" si="6"/>
        <v>-446.36969340073824</v>
      </c>
      <c r="N29" s="1137">
        <f t="shared" si="7"/>
        <v>-98.630340164977937</v>
      </c>
      <c r="O29" s="1137"/>
    </row>
    <row r="30" spans="1:20" ht="15.5">
      <c r="A30" s="1160" t="s">
        <v>1183</v>
      </c>
      <c r="B30" s="1133" t="s">
        <v>1184</v>
      </c>
      <c r="C30" s="1159">
        <v>48904</v>
      </c>
      <c r="D30" s="1159">
        <v>5090</v>
      </c>
      <c r="E30" s="1147">
        <f t="shared" si="10"/>
        <v>7635</v>
      </c>
      <c r="F30" s="1148">
        <f t="shared" si="8"/>
        <v>56539</v>
      </c>
      <c r="G30" s="1148">
        <f t="shared" si="11"/>
        <v>7635</v>
      </c>
      <c r="H30" s="1148">
        <f t="shared" si="9"/>
        <v>64174</v>
      </c>
      <c r="J30" s="1137">
        <f t="shared" si="4"/>
        <v>46306.965312264838</v>
      </c>
      <c r="K30" s="1137">
        <f t="shared" si="5"/>
        <v>10232.038169885665</v>
      </c>
      <c r="L30" s="1137"/>
      <c r="M30" s="1137">
        <f t="shared" si="6"/>
        <v>52560.236154677019</v>
      </c>
      <c r="N30" s="1137">
        <f t="shared" si="7"/>
        <v>11613.767797701457</v>
      </c>
      <c r="O30" s="1137"/>
    </row>
    <row r="31" spans="1:20" ht="15.5">
      <c r="A31" s="1160" t="s">
        <v>1185</v>
      </c>
      <c r="B31" s="1133" t="s">
        <v>1186</v>
      </c>
      <c r="C31" s="1159">
        <v>-14520</v>
      </c>
      <c r="D31" s="1159">
        <v>-6383</v>
      </c>
      <c r="E31" s="1147">
        <f t="shared" si="10"/>
        <v>-9574.5</v>
      </c>
      <c r="F31" s="1148">
        <f t="shared" si="8"/>
        <v>-24094.5</v>
      </c>
      <c r="G31" s="1148">
        <f t="shared" si="11"/>
        <v>-9574.5</v>
      </c>
      <c r="H31" s="1148">
        <f t="shared" si="9"/>
        <v>-33669</v>
      </c>
      <c r="J31" s="1137">
        <f t="shared" si="4"/>
        <v>-19734.045096594655</v>
      </c>
      <c r="K31" s="1137">
        <f t="shared" si="5"/>
        <v>-4360.4563873487359</v>
      </c>
      <c r="L31" s="1137"/>
      <c r="M31" s="1137">
        <f t="shared" si="6"/>
        <v>-27575.818728641203</v>
      </c>
      <c r="N31" s="1137">
        <f t="shared" si="7"/>
        <v>-6093.1833449809947</v>
      </c>
      <c r="O31" s="1137"/>
    </row>
    <row r="32" spans="1:20" ht="15.5">
      <c r="A32" s="1160" t="s">
        <v>1187</v>
      </c>
      <c r="B32" s="1133" t="s">
        <v>1188</v>
      </c>
      <c r="C32" s="1159">
        <v>0</v>
      </c>
      <c r="D32" s="1159">
        <v>0</v>
      </c>
      <c r="E32" s="1147">
        <f t="shared" si="10"/>
        <v>0</v>
      </c>
      <c r="F32" s="1148">
        <f t="shared" si="8"/>
        <v>0</v>
      </c>
      <c r="G32" s="1148">
        <f t="shared" si="11"/>
        <v>0</v>
      </c>
      <c r="H32" s="1148">
        <f t="shared" si="9"/>
        <v>0</v>
      </c>
      <c r="J32" s="1137">
        <f t="shared" si="4"/>
        <v>0</v>
      </c>
      <c r="K32" s="1137">
        <f t="shared" si="5"/>
        <v>0</v>
      </c>
      <c r="L32" s="1137"/>
      <c r="M32" s="1137">
        <f t="shared" si="6"/>
        <v>0</v>
      </c>
      <c r="N32" s="1137">
        <f t="shared" si="7"/>
        <v>0</v>
      </c>
      <c r="O32" s="1137"/>
    </row>
    <row r="33" spans="1:17" ht="15.5">
      <c r="A33" s="1160" t="s">
        <v>1189</v>
      </c>
      <c r="B33" s="1133" t="s">
        <v>1190</v>
      </c>
      <c r="C33" s="1159">
        <v>-9693</v>
      </c>
      <c r="D33" s="1159">
        <v>-1069</v>
      </c>
      <c r="E33" s="1147">
        <f t="shared" si="10"/>
        <v>-1603.5</v>
      </c>
      <c r="F33" s="1148">
        <f t="shared" si="8"/>
        <v>-11296.5</v>
      </c>
      <c r="G33" s="1148">
        <f t="shared" si="11"/>
        <v>-1603.5</v>
      </c>
      <c r="H33" s="1148">
        <f t="shared" si="9"/>
        <v>-12900</v>
      </c>
      <c r="J33" s="1137">
        <f t="shared" si="4"/>
        <v>-9252.1380578008066</v>
      </c>
      <c r="K33" s="1137">
        <f t="shared" si="5"/>
        <v>-2044.3626379333455</v>
      </c>
      <c r="L33" s="1137"/>
      <c r="M33" s="1137">
        <f t="shared" si="6"/>
        <v>-10565.447788751419</v>
      </c>
      <c r="N33" s="1137">
        <f t="shared" si="7"/>
        <v>-2334.553005739845</v>
      </c>
      <c r="O33" s="1137"/>
    </row>
    <row r="34" spans="1:17" ht="15.5">
      <c r="A34" s="1138" t="s">
        <v>1191</v>
      </c>
      <c r="B34" s="1139" t="s">
        <v>1192</v>
      </c>
      <c r="C34" s="1151">
        <v>87798</v>
      </c>
      <c r="D34" s="1140">
        <v>0</v>
      </c>
      <c r="E34" s="1141">
        <f t="shared" si="10"/>
        <v>0</v>
      </c>
      <c r="F34" s="1153">
        <f t="shared" si="8"/>
        <v>87798</v>
      </c>
      <c r="G34" s="1142">
        <f t="shared" si="11"/>
        <v>0</v>
      </c>
      <c r="H34" s="1142">
        <f t="shared" si="9"/>
        <v>87798</v>
      </c>
      <c r="I34" s="1143" t="s">
        <v>1158</v>
      </c>
      <c r="J34" s="1154">
        <f t="shared" si="4"/>
        <v>71908.929066418379</v>
      </c>
      <c r="K34" s="1154">
        <f t="shared" si="5"/>
        <v>15889.076340926116</v>
      </c>
      <c r="L34" s="1154"/>
      <c r="M34" s="1154">
        <f t="shared" si="6"/>
        <v>71908.929066418379</v>
      </c>
      <c r="N34" s="1154">
        <f t="shared" si="7"/>
        <v>15889.076340926116</v>
      </c>
      <c r="O34" s="1137"/>
    </row>
    <row r="35" spans="1:17" ht="15.5">
      <c r="A35" s="1133" t="s">
        <v>1193</v>
      </c>
      <c r="B35" s="1134" t="s">
        <v>1138</v>
      </c>
      <c r="C35" s="1164">
        <v>-5466930</v>
      </c>
      <c r="D35" s="1165">
        <f>SUM(D20:D34)</f>
        <v>-681325</v>
      </c>
      <c r="E35" s="1165">
        <f>SUM(E20:E34)</f>
        <v>-1028021.776508292</v>
      </c>
      <c r="F35" s="1166">
        <f>SUM(F20:F34)</f>
        <v>-6494951.7765082922</v>
      </c>
      <c r="G35" s="1167">
        <f>SUM(G20:G34)</f>
        <v>-962251.37418728392</v>
      </c>
      <c r="H35" s="1167">
        <f>SUM(H20:H34)</f>
        <v>-7457203.1506955754</v>
      </c>
      <c r="J35" s="1137">
        <f>F35*$J$9</f>
        <v>-5319540.6112524522</v>
      </c>
      <c r="K35" s="1137">
        <f>F35*$K$9</f>
        <v>-1175411.5652699829</v>
      </c>
      <c r="L35" s="1137"/>
      <c r="M35" s="1137">
        <f>H35*$M$9</f>
        <v>-6107650.4293633085</v>
      </c>
      <c r="N35" s="1137">
        <f>H35*$N$9</f>
        <v>-1349553.1806099997</v>
      </c>
      <c r="O35" s="1137"/>
    </row>
    <row r="36" spans="1:17" ht="15.5">
      <c r="A36" s="1134" t="s">
        <v>1138</v>
      </c>
      <c r="B36" s="1134" t="s">
        <v>1138</v>
      </c>
      <c r="C36" s="1156">
        <f t="shared" ref="C36:H36" si="12">C35-C34-C22-C21</f>
        <v>-5477913</v>
      </c>
      <c r="D36" s="1156">
        <f t="shared" si="12"/>
        <v>-681325</v>
      </c>
      <c r="E36" s="1156">
        <f t="shared" si="12"/>
        <v>-1028021.776508292</v>
      </c>
      <c r="F36" s="1156">
        <f t="shared" si="12"/>
        <v>-6505934.7765082922</v>
      </c>
      <c r="G36" s="1156">
        <f t="shared" si="12"/>
        <v>-962251.37418728392</v>
      </c>
      <c r="H36" s="1156">
        <f t="shared" si="12"/>
        <v>-7468186.1506955754</v>
      </c>
      <c r="I36" s="1168"/>
      <c r="J36" s="1169">
        <f>J35-J22-J21-J34</f>
        <v>-5328535.9843581775</v>
      </c>
      <c r="K36" s="1169">
        <f>K35-K22-K21-K34</f>
        <v>-1177399.1928406837</v>
      </c>
      <c r="L36" s="1168"/>
      <c r="M36" s="1169">
        <f>M35-M22-M21-M34</f>
        <v>-6116645.8024690337</v>
      </c>
      <c r="N36" s="1169">
        <f>N35-N22-N21-N34</f>
        <v>-1351540.8081807005</v>
      </c>
      <c r="O36" s="1137"/>
    </row>
    <row r="37" spans="1:17" ht="15.5">
      <c r="A37" s="1133" t="s">
        <v>1194</v>
      </c>
      <c r="B37" s="1133" t="s">
        <v>1195</v>
      </c>
      <c r="C37" s="1134" t="s">
        <v>1138</v>
      </c>
      <c r="J37" s="1137"/>
      <c r="K37" s="1137"/>
      <c r="L37" s="1137"/>
      <c r="M37" s="1137"/>
      <c r="N37" s="1137"/>
      <c r="O37" s="1137"/>
    </row>
    <row r="38" spans="1:17" ht="15.5">
      <c r="A38" s="1133" t="s">
        <v>1196</v>
      </c>
      <c r="B38" s="1134" t="s">
        <v>1138</v>
      </c>
      <c r="C38" s="1159"/>
      <c r="D38" s="1148"/>
      <c r="F38" s="1148"/>
      <c r="H38" s="1148"/>
      <c r="J38" s="1137"/>
      <c r="K38" s="1137"/>
      <c r="L38" s="1137"/>
      <c r="M38" s="1137"/>
      <c r="N38" s="1137"/>
      <c r="O38" s="1137"/>
    </row>
    <row r="39" spans="1:17" ht="15.5">
      <c r="A39" s="1134" t="s">
        <v>1138</v>
      </c>
      <c r="B39" s="1134" t="s">
        <v>1138</v>
      </c>
      <c r="C39" s="1134" t="s">
        <v>1138</v>
      </c>
      <c r="D39" s="1148"/>
      <c r="F39" s="1148"/>
      <c r="H39" s="1148"/>
      <c r="J39" s="1137"/>
      <c r="K39" s="1137"/>
      <c r="L39" s="1137"/>
      <c r="M39" s="1137"/>
      <c r="N39" s="1137"/>
      <c r="O39" s="1137"/>
    </row>
    <row r="40" spans="1:17" ht="15.5">
      <c r="A40" s="1133" t="s">
        <v>1197</v>
      </c>
      <c r="B40" s="1133" t="s">
        <v>1198</v>
      </c>
      <c r="C40" s="1134" t="s">
        <v>1138</v>
      </c>
      <c r="D40" s="1148"/>
      <c r="F40" s="1148"/>
      <c r="H40" s="1148"/>
      <c r="J40" s="1137"/>
      <c r="K40" s="1137"/>
      <c r="L40" s="1137"/>
      <c r="M40" s="1137"/>
      <c r="N40" s="1137"/>
      <c r="O40" s="1137"/>
    </row>
    <row r="41" spans="1:17" ht="15.5">
      <c r="A41" s="1160" t="s">
        <v>1199</v>
      </c>
      <c r="B41" s="1133" t="s">
        <v>1200</v>
      </c>
      <c r="C41" s="1159">
        <v>-696633</v>
      </c>
      <c r="D41" s="1148">
        <v>0</v>
      </c>
      <c r="E41" s="1118">
        <v>0</v>
      </c>
      <c r="F41" s="1148">
        <f>C41+E41</f>
        <v>-696633</v>
      </c>
      <c r="G41" s="1118">
        <f>E41</f>
        <v>0</v>
      </c>
      <c r="H41" s="1148">
        <f>F41+G41</f>
        <v>-696633</v>
      </c>
      <c r="J41" s="1137">
        <f>F41*$J$9</f>
        <v>-570561.20848226873</v>
      </c>
      <c r="K41" s="1137">
        <f>F41*$K$9</f>
        <v>-126071.83442229188</v>
      </c>
      <c r="L41" s="1137"/>
      <c r="M41" s="1137">
        <f t="shared" ref="M41:M43" si="13">H41*$M$9</f>
        <v>-570561.20848226873</v>
      </c>
      <c r="N41" s="1137">
        <f t="shared" ref="N41:N43" si="14">H41*$N$9</f>
        <v>-126071.83442229188</v>
      </c>
      <c r="O41" s="1137"/>
      <c r="Q41" s="1134"/>
    </row>
    <row r="42" spans="1:17" ht="13.5" customHeight="1">
      <c r="A42" s="1138" t="s">
        <v>1201</v>
      </c>
      <c r="B42" s="1139" t="s">
        <v>1202</v>
      </c>
      <c r="C42" s="1140">
        <v>-21313</v>
      </c>
      <c r="D42" s="1142">
        <v>0</v>
      </c>
      <c r="E42" s="1142">
        <v>0</v>
      </c>
      <c r="F42" s="1142">
        <f>C42+E42</f>
        <v>-21313</v>
      </c>
      <c r="G42" s="1142">
        <f>E42</f>
        <v>0</v>
      </c>
      <c r="H42" s="1142">
        <f>F42+G42</f>
        <v>-21313</v>
      </c>
      <c r="I42" s="1143"/>
      <c r="J42" s="1144">
        <f>F42*$J$9</f>
        <v>-17455.921606330154</v>
      </c>
      <c r="K42" s="1144">
        <f>F42*$K$9</f>
        <v>-3857.0797063049081</v>
      </c>
      <c r="L42" s="1144"/>
      <c r="M42" s="1144">
        <f t="shared" si="13"/>
        <v>-17455.921606330154</v>
      </c>
      <c r="N42" s="1144">
        <f t="shared" si="14"/>
        <v>-3857.0797063049081</v>
      </c>
      <c r="O42" s="1137"/>
    </row>
    <row r="43" spans="1:17" ht="15.5">
      <c r="A43" s="1138" t="s">
        <v>1203</v>
      </c>
      <c r="B43" s="1139" t="s">
        <v>1202</v>
      </c>
      <c r="C43" s="1151">
        <v>-3366</v>
      </c>
      <c r="D43" s="1170">
        <v>0</v>
      </c>
      <c r="E43" s="1170">
        <v>0</v>
      </c>
      <c r="F43" s="1153">
        <f>C43+E43</f>
        <v>-3366</v>
      </c>
      <c r="G43" s="1170">
        <f>E43</f>
        <v>0</v>
      </c>
      <c r="H43" s="1153">
        <f>F43+G43</f>
        <v>-3366</v>
      </c>
      <c r="I43" s="1170"/>
      <c r="J43" s="1154">
        <f>F43*$J$9</f>
        <v>-2756.8447485997885</v>
      </c>
      <c r="K43" s="1154">
        <f>F43*$K$9</f>
        <v>-609.15545870700134</v>
      </c>
      <c r="L43" s="1154"/>
      <c r="M43" s="1154">
        <f t="shared" si="13"/>
        <v>-2756.8447485997885</v>
      </c>
      <c r="N43" s="1154">
        <f t="shared" si="14"/>
        <v>-609.15545870700134</v>
      </c>
      <c r="O43" s="1137"/>
    </row>
    <row r="44" spans="1:17" ht="15.5">
      <c r="A44" s="1133" t="s">
        <v>1204</v>
      </c>
      <c r="B44" s="1134" t="s">
        <v>1138</v>
      </c>
      <c r="C44" s="1164">
        <f t="shared" ref="C44:H44" si="15">SUM(C41:C43)</f>
        <v>-721312</v>
      </c>
      <c r="D44" s="1164">
        <f t="shared" si="15"/>
        <v>0</v>
      </c>
      <c r="E44" s="1164">
        <f t="shared" si="15"/>
        <v>0</v>
      </c>
      <c r="F44" s="1164">
        <f t="shared" si="15"/>
        <v>-721312</v>
      </c>
      <c r="G44" s="1164">
        <f t="shared" si="15"/>
        <v>0</v>
      </c>
      <c r="H44" s="1164">
        <f t="shared" si="15"/>
        <v>-721312</v>
      </c>
      <c r="J44" s="1137">
        <f>F44*$J$9</f>
        <v>-590773.97483719874</v>
      </c>
      <c r="K44" s="1137">
        <f>F44*$K$9</f>
        <v>-130538.06958730379</v>
      </c>
      <c r="L44" s="1137"/>
      <c r="M44" s="1137">
        <f>H44*$M$9</f>
        <v>-590773.97483719874</v>
      </c>
      <c r="N44" s="1137">
        <f>H44*$N$9</f>
        <v>-130538.06958730379</v>
      </c>
      <c r="O44" s="1137"/>
    </row>
    <row r="45" spans="1:17" ht="15.5">
      <c r="A45" s="1134" t="s">
        <v>1138</v>
      </c>
      <c r="B45" s="1134" t="s">
        <v>1138</v>
      </c>
      <c r="C45" s="1156">
        <f>C44-C43-C42</f>
        <v>-696633</v>
      </c>
      <c r="D45" s="1156">
        <f t="shared" ref="D45:N45" si="16">D44-D43-D42</f>
        <v>0</v>
      </c>
      <c r="E45" s="1156">
        <f t="shared" si="16"/>
        <v>0</v>
      </c>
      <c r="F45" s="1156">
        <f t="shared" si="16"/>
        <v>-696633</v>
      </c>
      <c r="G45" s="1156">
        <f t="shared" si="16"/>
        <v>0</v>
      </c>
      <c r="H45" s="1156">
        <f t="shared" si="16"/>
        <v>-696633</v>
      </c>
      <c r="I45" s="1168"/>
      <c r="J45" s="1169">
        <f t="shared" si="16"/>
        <v>-570561.20848226873</v>
      </c>
      <c r="K45" s="1169">
        <f t="shared" si="16"/>
        <v>-126071.83442229188</v>
      </c>
      <c r="L45" s="1168"/>
      <c r="M45" s="1169">
        <f t="shared" si="16"/>
        <v>-570561.20848226873</v>
      </c>
      <c r="N45" s="1169">
        <f t="shared" si="16"/>
        <v>-126071.83442229188</v>
      </c>
      <c r="O45" s="1137"/>
    </row>
    <row r="46" spans="1:17" ht="15.5">
      <c r="A46" s="1133"/>
      <c r="B46" s="1133"/>
      <c r="C46" s="1134"/>
      <c r="J46" s="1137"/>
      <c r="K46" s="1137"/>
      <c r="L46" s="1137"/>
      <c r="M46" s="1137"/>
      <c r="N46" s="1137"/>
      <c r="O46" s="1137"/>
    </row>
    <row r="47" spans="1:17" ht="15.5">
      <c r="A47" s="898" t="s">
        <v>1205</v>
      </c>
      <c r="B47" s="1134"/>
      <c r="C47" s="1134"/>
      <c r="D47" s="1134"/>
      <c r="E47" s="1134"/>
      <c r="J47" s="1137"/>
      <c r="K47" s="1137"/>
      <c r="L47" s="1137"/>
      <c r="M47" s="1137"/>
      <c r="N47" s="1137"/>
      <c r="O47" s="1137"/>
    </row>
    <row r="48" spans="1:17" ht="16">
      <c r="A48" s="1242" t="s">
        <v>1206</v>
      </c>
      <c r="B48" s="1243"/>
      <c r="C48" s="1243"/>
      <c r="D48" s="1243"/>
      <c r="E48" s="1243"/>
      <c r="J48" s="1137"/>
      <c r="K48" s="1137"/>
      <c r="L48" s="1137"/>
      <c r="M48" s="1137"/>
      <c r="N48" s="1137"/>
      <c r="O48" s="1137"/>
    </row>
    <row r="49" spans="1:15" ht="15.5">
      <c r="A49" s="1244" t="s">
        <v>1207</v>
      </c>
      <c r="B49" s="1243"/>
      <c r="C49" s="1243"/>
      <c r="D49" s="1243"/>
      <c r="E49" s="1243"/>
      <c r="J49" s="1137"/>
      <c r="K49" s="1137"/>
      <c r="L49" s="1137"/>
      <c r="M49" s="1137"/>
      <c r="N49" s="1137"/>
      <c r="O49" s="1137"/>
    </row>
    <row r="50" spans="1:15" ht="15.5">
      <c r="A50" s="1244" t="s">
        <v>1208</v>
      </c>
      <c r="B50" s="1243"/>
      <c r="C50" s="1243"/>
      <c r="D50" s="1243"/>
      <c r="E50" s="1243"/>
      <c r="J50" s="1137"/>
      <c r="K50" s="1137"/>
      <c r="L50" s="1137"/>
      <c r="M50" s="1137"/>
      <c r="N50" s="1137"/>
      <c r="O50" s="1137"/>
    </row>
    <row r="51" spans="1:15" ht="15.5">
      <c r="A51" s="1245" t="s">
        <v>1138</v>
      </c>
      <c r="B51" s="1243"/>
      <c r="C51" s="1243"/>
      <c r="D51" s="1243"/>
      <c r="E51" s="1243"/>
      <c r="J51" s="1137"/>
      <c r="K51" s="1137"/>
      <c r="L51" s="1137"/>
      <c r="M51" s="1137"/>
      <c r="N51" s="1137"/>
      <c r="O51" s="1137"/>
    </row>
    <row r="52" spans="1:15" ht="15.5">
      <c r="A52" s="1134" t="s">
        <v>1138</v>
      </c>
      <c r="B52" s="1134" t="s">
        <v>1138</v>
      </c>
      <c r="C52" s="1134" t="s">
        <v>1138</v>
      </c>
      <c r="D52" s="1134" t="s">
        <v>1138</v>
      </c>
      <c r="E52" s="1134"/>
      <c r="J52" s="1137"/>
      <c r="K52" s="1137"/>
      <c r="L52" s="1137"/>
      <c r="M52" s="1137"/>
      <c r="N52" s="1137"/>
      <c r="O52" s="1137"/>
    </row>
    <row r="53" spans="1:15" ht="15.5">
      <c r="A53" s="1134" t="s">
        <v>1138</v>
      </c>
      <c r="B53" s="1171" t="s">
        <v>1138</v>
      </c>
      <c r="C53" s="1172" t="s">
        <v>1209</v>
      </c>
      <c r="D53" s="1172" t="s">
        <v>1210</v>
      </c>
      <c r="E53" s="1134"/>
      <c r="J53" s="1137"/>
      <c r="K53" s="1137"/>
      <c r="L53" s="1137"/>
      <c r="M53" s="1137"/>
      <c r="N53" s="1137"/>
      <c r="O53" s="1137"/>
    </row>
    <row r="54" spans="1:15" ht="26.5">
      <c r="A54" s="1134" t="s">
        <v>1138</v>
      </c>
      <c r="B54" s="1172" t="s">
        <v>1211</v>
      </c>
      <c r="C54" s="1172" t="s">
        <v>1212</v>
      </c>
      <c r="D54" s="1172" t="s">
        <v>1213</v>
      </c>
      <c r="E54" s="1134"/>
      <c r="J54" s="1137"/>
      <c r="K54" s="1137"/>
      <c r="L54" s="1137"/>
      <c r="M54" s="1137"/>
      <c r="N54" s="1137"/>
      <c r="O54" s="1137"/>
    </row>
    <row r="55" spans="1:15" ht="15.5">
      <c r="A55" s="1133" t="s">
        <v>1214</v>
      </c>
      <c r="B55" s="1134" t="s">
        <v>1138</v>
      </c>
      <c r="C55" s="1134" t="s">
        <v>1138</v>
      </c>
      <c r="D55" s="1134" t="s">
        <v>1138</v>
      </c>
      <c r="E55" s="1134"/>
      <c r="J55" s="1137"/>
      <c r="K55" s="1137"/>
      <c r="L55" s="1137"/>
      <c r="M55" s="1137"/>
      <c r="N55" s="1137"/>
      <c r="O55" s="1137"/>
    </row>
    <row r="56" spans="1:15" ht="15.5">
      <c r="A56" s="1160" t="s">
        <v>1215</v>
      </c>
      <c r="B56" s="1173">
        <v>6135723</v>
      </c>
      <c r="C56" s="1173">
        <v>6162642</v>
      </c>
      <c r="D56" s="1173">
        <v>-26919</v>
      </c>
      <c r="E56" s="1134"/>
      <c r="J56" s="1137"/>
      <c r="K56" s="1137"/>
      <c r="L56" s="1137"/>
      <c r="M56" s="1137"/>
      <c r="N56" s="1137"/>
      <c r="O56" s="1137"/>
    </row>
    <row r="57" spans="1:15" ht="15.5">
      <c r="A57" s="1133" t="s">
        <v>1216</v>
      </c>
      <c r="B57" s="1159">
        <v>6135723</v>
      </c>
      <c r="C57" s="1159">
        <v>6162642</v>
      </c>
      <c r="D57" s="1159">
        <v>-26919</v>
      </c>
      <c r="E57" s="1134"/>
      <c r="J57" s="1137"/>
      <c r="K57" s="1137"/>
      <c r="L57" s="1137"/>
      <c r="M57" s="1137"/>
      <c r="N57" s="1137"/>
      <c r="O57" s="1137"/>
    </row>
    <row r="58" spans="1:15" ht="15.5">
      <c r="A58" s="1134" t="s">
        <v>1138</v>
      </c>
      <c r="B58" s="1134" t="s">
        <v>1138</v>
      </c>
      <c r="C58" s="1134" t="s">
        <v>1138</v>
      </c>
      <c r="D58" s="1134" t="s">
        <v>1138</v>
      </c>
      <c r="E58" s="1134"/>
      <c r="J58" s="1137"/>
      <c r="K58" s="1137"/>
      <c r="L58" s="1137"/>
      <c r="M58" s="1137"/>
      <c r="N58" s="1137"/>
      <c r="O58" s="1137"/>
    </row>
    <row r="59" spans="1:15" ht="15.5">
      <c r="A59" s="1133" t="s">
        <v>1217</v>
      </c>
      <c r="B59" s="1134" t="s">
        <v>1138</v>
      </c>
      <c r="C59" s="1134" t="s">
        <v>1138</v>
      </c>
      <c r="D59" s="1134" t="s">
        <v>1138</v>
      </c>
      <c r="E59" s="1134"/>
      <c r="J59" s="1137"/>
      <c r="K59" s="1137"/>
      <c r="L59" s="1137"/>
      <c r="M59" s="1137"/>
      <c r="N59" s="1137"/>
      <c r="O59" s="1137"/>
    </row>
    <row r="60" spans="1:15" ht="15.5">
      <c r="A60" s="1160" t="s">
        <v>1218</v>
      </c>
      <c r="B60" s="1159">
        <v>9372</v>
      </c>
      <c r="C60" s="1159">
        <v>11681</v>
      </c>
      <c r="D60" s="1159">
        <v>-2309</v>
      </c>
      <c r="E60" s="1134"/>
      <c r="J60" s="1137"/>
      <c r="K60" s="1137"/>
      <c r="L60" s="1137"/>
      <c r="M60" s="1137"/>
      <c r="N60" s="1137"/>
      <c r="O60" s="1137"/>
    </row>
    <row r="61" spans="1:15" ht="15.5">
      <c r="A61" s="1160" t="s">
        <v>1219</v>
      </c>
      <c r="B61" s="1159">
        <v>20101</v>
      </c>
      <c r="C61" s="1159">
        <v>25054</v>
      </c>
      <c r="D61" s="1159">
        <v>-4953</v>
      </c>
      <c r="E61" s="1134"/>
      <c r="J61" s="1137"/>
      <c r="K61" s="1137"/>
      <c r="L61" s="1137"/>
      <c r="M61" s="1137"/>
      <c r="N61" s="1137"/>
      <c r="O61" s="1137"/>
    </row>
    <row r="62" spans="1:15" ht="15.5">
      <c r="A62" s="1160" t="s">
        <v>1220</v>
      </c>
      <c r="B62" s="1173">
        <v>119832</v>
      </c>
      <c r="C62" s="1173">
        <v>150073</v>
      </c>
      <c r="D62" s="1173">
        <v>-30241</v>
      </c>
      <c r="E62" s="1134"/>
      <c r="J62" s="1137"/>
      <c r="K62" s="1137"/>
      <c r="L62" s="1137"/>
      <c r="M62" s="1137"/>
      <c r="N62" s="1137"/>
      <c r="O62" s="1137"/>
    </row>
    <row r="63" spans="1:15" ht="15.5">
      <c r="A63" s="1133" t="s">
        <v>1221</v>
      </c>
      <c r="B63" s="1159">
        <v>-149305</v>
      </c>
      <c r="C63" s="1159">
        <v>-186808</v>
      </c>
      <c r="D63" s="1159">
        <v>37503</v>
      </c>
      <c r="E63" s="1134"/>
      <c r="J63" s="1137"/>
      <c r="K63" s="1137"/>
      <c r="L63" s="1137"/>
      <c r="M63" s="1137"/>
      <c r="N63" s="1137"/>
      <c r="O63" s="1137"/>
    </row>
    <row r="64" spans="1:15" ht="15.5">
      <c r="A64" s="1134" t="s">
        <v>1138</v>
      </c>
      <c r="B64" s="1134" t="s">
        <v>1138</v>
      </c>
      <c r="C64" s="1134" t="s">
        <v>1138</v>
      </c>
      <c r="D64" s="1134" t="s">
        <v>1138</v>
      </c>
      <c r="E64" s="1134"/>
      <c r="J64" s="1137"/>
      <c r="K64" s="1137"/>
      <c r="L64" s="1137"/>
      <c r="M64" s="1137"/>
      <c r="N64" s="1137"/>
      <c r="O64" s="1137"/>
    </row>
    <row r="65" spans="1:15" ht="15.5">
      <c r="A65" s="1133" t="s">
        <v>1222</v>
      </c>
      <c r="B65" s="1134" t="s">
        <v>1138</v>
      </c>
      <c r="C65" s="1134" t="s">
        <v>1138</v>
      </c>
      <c r="D65" s="1134" t="s">
        <v>1138</v>
      </c>
      <c r="E65" s="1134"/>
      <c r="F65" s="1174" t="s">
        <v>1223</v>
      </c>
      <c r="G65" s="1174" t="s">
        <v>1224</v>
      </c>
      <c r="J65" s="1137" t="s">
        <v>1140</v>
      </c>
      <c r="K65" s="1137" t="s">
        <v>1141</v>
      </c>
      <c r="L65" s="1137"/>
      <c r="M65" s="1137"/>
      <c r="N65" s="1137"/>
      <c r="O65" s="1137"/>
    </row>
    <row r="66" spans="1:15" ht="15.5">
      <c r="A66" s="1160" t="s">
        <v>1225</v>
      </c>
      <c r="B66" s="1159">
        <v>1118</v>
      </c>
      <c r="C66" s="1159">
        <v>1118</v>
      </c>
      <c r="D66" s="1159">
        <v>0</v>
      </c>
      <c r="E66" s="1134"/>
      <c r="F66" s="1175">
        <f>B66/8*12</f>
        <v>1677</v>
      </c>
      <c r="G66" s="1175">
        <f>$F66*$R$11</f>
        <v>409.19836721399997</v>
      </c>
      <c r="J66" s="1137">
        <f>$G66*$J$9</f>
        <v>335.14449488696488</v>
      </c>
      <c r="K66" s="1137">
        <f>$K$9*G66</f>
        <v>74.05389752893646</v>
      </c>
      <c r="L66" s="1137"/>
      <c r="M66" s="1137"/>
      <c r="N66" s="1137"/>
      <c r="O66" s="1137"/>
    </row>
    <row r="67" spans="1:15" ht="15.5">
      <c r="A67" s="1160" t="s">
        <v>1226</v>
      </c>
      <c r="B67" s="1159">
        <v>-1167</v>
      </c>
      <c r="C67" s="1159">
        <v>0</v>
      </c>
      <c r="D67" s="1159">
        <v>-1167</v>
      </c>
      <c r="E67" s="1134"/>
      <c r="F67" s="1175"/>
      <c r="G67" s="1175"/>
      <c r="J67" s="1137">
        <f>$G67*$J$9</f>
        <v>0</v>
      </c>
      <c r="K67" s="1137">
        <f>$K$9*G67</f>
        <v>0</v>
      </c>
    </row>
    <row r="68" spans="1:15" ht="15.5">
      <c r="A68" s="1160" t="s">
        <v>1227</v>
      </c>
      <c r="B68" s="1173">
        <v>5997</v>
      </c>
      <c r="C68" s="1173">
        <v>5997</v>
      </c>
      <c r="D68" s="1173">
        <v>0</v>
      </c>
      <c r="E68" s="1134"/>
      <c r="F68" s="1176">
        <f t="shared" ref="F68:F69" si="17">B68/8*12</f>
        <v>8995.5</v>
      </c>
      <c r="G68" s="1176">
        <f>$F68*$R$11</f>
        <v>2194.9576101809998</v>
      </c>
      <c r="J68" s="1155">
        <f>$G68*$J$9</f>
        <v>1797.7294596038714</v>
      </c>
      <c r="K68" s="1155">
        <f>$K$9*G68</f>
        <v>397.22828576120929</v>
      </c>
    </row>
    <row r="69" spans="1:15" ht="15.5">
      <c r="A69" s="1133" t="s">
        <v>1228</v>
      </c>
      <c r="B69" s="1159">
        <v>5948</v>
      </c>
      <c r="C69" s="1159">
        <v>7115</v>
      </c>
      <c r="D69" s="1159">
        <v>-1167</v>
      </c>
      <c r="E69" s="1134"/>
      <c r="F69" s="1175">
        <f t="shared" si="17"/>
        <v>8922</v>
      </c>
      <c r="G69" s="1175">
        <f>$F69*$R$11</f>
        <v>2177.023155804</v>
      </c>
      <c r="J69" s="1137">
        <f>SUM(J66:J68)</f>
        <v>2132.8739544908362</v>
      </c>
      <c r="K69" s="1137">
        <f>SUM(K66:K68)</f>
        <v>471.28218329014578</v>
      </c>
    </row>
    <row r="70" spans="1:15" ht="15.5">
      <c r="A70" s="1134" t="s">
        <v>1138</v>
      </c>
      <c r="B70" s="1134" t="s">
        <v>1138</v>
      </c>
      <c r="C70" s="1134" t="s">
        <v>1138</v>
      </c>
      <c r="D70" s="1134" t="s">
        <v>1138</v>
      </c>
      <c r="E70" s="1134"/>
    </row>
    <row r="71" spans="1:15" ht="15.5">
      <c r="A71" s="1133" t="s">
        <v>1229</v>
      </c>
      <c r="B71" s="1177">
        <v>5992367</v>
      </c>
      <c r="C71" s="1177">
        <v>5982949</v>
      </c>
      <c r="D71" s="1177">
        <v>9418</v>
      </c>
      <c r="E71" s="1134"/>
    </row>
    <row r="72" spans="1:15" ht="15.5">
      <c r="A72" s="1134" t="s">
        <v>1138</v>
      </c>
      <c r="B72" s="1134" t="s">
        <v>1138</v>
      </c>
      <c r="C72" s="1134" t="s">
        <v>1138</v>
      </c>
      <c r="D72" s="1134" t="s">
        <v>1138</v>
      </c>
      <c r="E72" s="1134"/>
    </row>
    <row r="73" spans="1:15" ht="15.5">
      <c r="A73" s="1133" t="s">
        <v>1230</v>
      </c>
      <c r="B73" s="1134" t="s">
        <v>1138</v>
      </c>
      <c r="C73" s="1134" t="s">
        <v>1138</v>
      </c>
      <c r="D73" s="1134" t="s">
        <v>1138</v>
      </c>
      <c r="E73" s="1134"/>
    </row>
    <row r="74" spans="1:15" ht="15.5">
      <c r="A74" s="1160" t="s">
        <v>1231</v>
      </c>
      <c r="B74" s="1159">
        <v>-509</v>
      </c>
      <c r="C74" s="1159">
        <v>-509</v>
      </c>
      <c r="D74" s="1159">
        <v>0</v>
      </c>
      <c r="E74" s="1134"/>
    </row>
    <row r="75" spans="1:15" ht="15.5">
      <c r="A75" s="1160" t="s">
        <v>1232</v>
      </c>
      <c r="B75" s="1159">
        <v>-4558270</v>
      </c>
      <c r="C75" s="1159">
        <v>-4558270</v>
      </c>
      <c r="D75" s="1159">
        <v>0</v>
      </c>
      <c r="E75" s="1134"/>
    </row>
    <row r="76" spans="1:15" ht="15.5">
      <c r="A76" s="1160" t="s">
        <v>1233</v>
      </c>
      <c r="B76" s="1159">
        <v>1782319</v>
      </c>
      <c r="C76" s="1159">
        <v>1782319</v>
      </c>
      <c r="D76" s="1159">
        <v>0</v>
      </c>
      <c r="E76" s="1134"/>
    </row>
    <row r="77" spans="1:15" ht="15.5">
      <c r="A77" s="1160" t="s">
        <v>1234</v>
      </c>
      <c r="B77" s="1159">
        <v>-1118</v>
      </c>
      <c r="C77" s="1159">
        <v>-1118</v>
      </c>
      <c r="D77" s="1159">
        <v>0</v>
      </c>
      <c r="E77" s="1134"/>
    </row>
    <row r="78" spans="1:15" ht="15.5">
      <c r="A78" s="1160" t="s">
        <v>1235</v>
      </c>
      <c r="B78" s="1159">
        <v>15567</v>
      </c>
      <c r="C78" s="1159">
        <v>0</v>
      </c>
      <c r="D78" s="1159">
        <v>15567</v>
      </c>
      <c r="E78" s="1134"/>
    </row>
    <row r="79" spans="1:15" ht="15.5">
      <c r="A79" s="1160" t="s">
        <v>1236</v>
      </c>
      <c r="B79" s="1159">
        <v>-3017</v>
      </c>
      <c r="C79" s="1159">
        <v>-3017</v>
      </c>
      <c r="D79" s="1159">
        <v>0</v>
      </c>
      <c r="E79" s="1134"/>
    </row>
    <row r="80" spans="1:15" ht="15.5">
      <c r="A80" s="1160" t="s">
        <v>1237</v>
      </c>
      <c r="B80" s="1159">
        <v>20845</v>
      </c>
      <c r="C80" s="1159">
        <v>20845</v>
      </c>
      <c r="D80" s="1159">
        <v>0</v>
      </c>
      <c r="E80" s="1134"/>
    </row>
    <row r="81" spans="1:5" ht="15.5">
      <c r="A81" s="1160" t="s">
        <v>1238</v>
      </c>
      <c r="B81" s="1159">
        <v>-26139</v>
      </c>
      <c r="C81" s="1159">
        <v>-26139</v>
      </c>
      <c r="D81" s="1159">
        <v>0</v>
      </c>
      <c r="E81" s="1134"/>
    </row>
    <row r="82" spans="1:5" ht="15.5">
      <c r="A82" s="1160" t="s">
        <v>1239</v>
      </c>
      <c r="B82" s="1159">
        <v>-6616</v>
      </c>
      <c r="C82" s="1159">
        <v>-6616</v>
      </c>
      <c r="D82" s="1159">
        <v>0</v>
      </c>
      <c r="E82" s="1134"/>
    </row>
    <row r="83" spans="1:5" ht="15.5">
      <c r="A83" s="1160" t="s">
        <v>1240</v>
      </c>
      <c r="B83" s="1173">
        <v>-4379</v>
      </c>
      <c r="C83" s="1173">
        <v>-4379</v>
      </c>
      <c r="D83" s="1173">
        <v>0</v>
      </c>
      <c r="E83" s="1134"/>
    </row>
    <row r="84" spans="1:5" ht="15.5">
      <c r="A84" s="1133" t="s">
        <v>1241</v>
      </c>
      <c r="B84" s="1159">
        <v>-2781317</v>
      </c>
      <c r="C84" s="1159">
        <v>-2796884</v>
      </c>
      <c r="D84" s="1159">
        <v>15567</v>
      </c>
      <c r="E84" s="1134"/>
    </row>
    <row r="85" spans="1:5" ht="15.5">
      <c r="A85" s="1134" t="s">
        <v>1138</v>
      </c>
      <c r="B85" s="1134" t="s">
        <v>1138</v>
      </c>
      <c r="C85" s="1134" t="s">
        <v>1138</v>
      </c>
      <c r="D85" s="1134" t="s">
        <v>1138</v>
      </c>
      <c r="E85" s="1134"/>
    </row>
    <row r="86" spans="1:5" ht="15.5">
      <c r="A86" s="1133" t="s">
        <v>1242</v>
      </c>
      <c r="B86" s="1177">
        <v>3211051</v>
      </c>
      <c r="C86" s="1177">
        <v>3186066</v>
      </c>
      <c r="D86" s="1177">
        <v>24985</v>
      </c>
      <c r="E86" s="1134"/>
    </row>
    <row r="87" spans="1:5" ht="15.5">
      <c r="A87" s="1134" t="s">
        <v>1138</v>
      </c>
      <c r="B87" s="1134" t="s">
        <v>1138</v>
      </c>
      <c r="C87" s="1134" t="s">
        <v>1138</v>
      </c>
      <c r="D87" s="1134" t="s">
        <v>1138</v>
      </c>
      <c r="E87" s="1134"/>
    </row>
    <row r="88" spans="1:5" ht="15.5">
      <c r="A88" s="1133" t="s">
        <v>1243</v>
      </c>
      <c r="B88" s="1159">
        <v>0</v>
      </c>
      <c r="C88" s="1159">
        <v>0</v>
      </c>
      <c r="D88" s="1159">
        <v>0</v>
      </c>
      <c r="E88" s="1134"/>
    </row>
    <row r="89" spans="1:5" ht="15.5">
      <c r="A89" s="1134" t="s">
        <v>1138</v>
      </c>
      <c r="B89" s="1134" t="s">
        <v>1138</v>
      </c>
      <c r="C89" s="1134" t="s">
        <v>1138</v>
      </c>
      <c r="D89" s="1134" t="s">
        <v>1138</v>
      </c>
      <c r="E89" s="1134"/>
    </row>
    <row r="90" spans="1:5" ht="16" thickBot="1">
      <c r="A90" s="1133" t="s">
        <v>1244</v>
      </c>
      <c r="B90" s="1178">
        <v>3211051</v>
      </c>
      <c r="C90" s="1178">
        <v>3186066</v>
      </c>
      <c r="D90" s="1178">
        <v>24985</v>
      </c>
      <c r="E90" s="1134"/>
    </row>
    <row r="91" spans="1:5" ht="16" thickTop="1">
      <c r="A91" s="1134" t="s">
        <v>1138</v>
      </c>
      <c r="B91" s="1134" t="s">
        <v>1138</v>
      </c>
      <c r="C91" s="1134" t="s">
        <v>1138</v>
      </c>
      <c r="D91" s="1134" t="s">
        <v>1138</v>
      </c>
      <c r="E91" s="1134"/>
    </row>
    <row r="92" spans="1:5" ht="15.5">
      <c r="A92" s="1179" t="s">
        <v>1245</v>
      </c>
      <c r="B92" s="1180" t="s">
        <v>1246</v>
      </c>
      <c r="C92" s="1181">
        <v>0.21</v>
      </c>
      <c r="D92" s="1181">
        <v>0.21</v>
      </c>
      <c r="E92" s="1134"/>
    </row>
    <row r="93" spans="1:5" ht="15.5">
      <c r="A93" s="1134" t="s">
        <v>1138</v>
      </c>
      <c r="B93" s="1134" t="s">
        <v>1138</v>
      </c>
      <c r="C93" s="1134" t="s">
        <v>1138</v>
      </c>
      <c r="D93" s="1134" t="s">
        <v>1138</v>
      </c>
      <c r="E93" s="1134"/>
    </row>
    <row r="94" spans="1:5" ht="15.5">
      <c r="A94" s="1133" t="s">
        <v>1247</v>
      </c>
      <c r="B94" s="1159">
        <v>674321</v>
      </c>
      <c r="C94" s="1159">
        <v>669074</v>
      </c>
      <c r="D94" s="1159">
        <v>5247</v>
      </c>
      <c r="E94" s="1134"/>
    </row>
    <row r="95" spans="1:5" ht="15.5">
      <c r="A95" s="1134" t="s">
        <v>1138</v>
      </c>
      <c r="B95" s="1134" t="s">
        <v>1138</v>
      </c>
      <c r="C95" s="1134" t="s">
        <v>1138</v>
      </c>
      <c r="D95" s="1134" t="s">
        <v>1138</v>
      </c>
      <c r="E95" s="1134"/>
    </row>
    <row r="96" spans="1:5" ht="15.5">
      <c r="A96" s="1133" t="s">
        <v>1248</v>
      </c>
      <c r="B96" s="1134" t="s">
        <v>1138</v>
      </c>
      <c r="C96" s="1134" t="s">
        <v>1138</v>
      </c>
      <c r="D96" s="1134" t="s">
        <v>1138</v>
      </c>
      <c r="E96" s="1134"/>
    </row>
    <row r="97" spans="1:5" ht="15.5">
      <c r="A97" s="1133" t="s">
        <v>1249</v>
      </c>
      <c r="B97" s="1159">
        <v>0</v>
      </c>
      <c r="C97" s="1159">
        <v>0</v>
      </c>
      <c r="D97" s="1159">
        <v>0</v>
      </c>
      <c r="E97" s="1134"/>
    </row>
    <row r="98" spans="1:5" ht="15.5">
      <c r="A98" s="1134" t="s">
        <v>1138</v>
      </c>
      <c r="B98" s="1134" t="s">
        <v>1138</v>
      </c>
      <c r="C98" s="1134" t="s">
        <v>1138</v>
      </c>
      <c r="D98" s="1134" t="s">
        <v>1138</v>
      </c>
      <c r="E98" s="1134"/>
    </row>
    <row r="99" spans="1:5" ht="15.5">
      <c r="A99" s="1133" t="s">
        <v>1250</v>
      </c>
      <c r="B99" s="1159">
        <v>0</v>
      </c>
      <c r="C99" s="1159">
        <v>0</v>
      </c>
      <c r="D99" s="1159">
        <v>0</v>
      </c>
      <c r="E99" s="1134"/>
    </row>
    <row r="100" spans="1:5" ht="15.5">
      <c r="A100" s="1134" t="s">
        <v>1138</v>
      </c>
      <c r="B100" s="1134" t="s">
        <v>1138</v>
      </c>
      <c r="C100" s="1134" t="s">
        <v>1138</v>
      </c>
      <c r="D100" s="1134" t="s">
        <v>1138</v>
      </c>
      <c r="E100" s="1134"/>
    </row>
    <row r="101" spans="1:5" ht="15.5">
      <c r="A101" s="1133" t="s">
        <v>1251</v>
      </c>
      <c r="B101" s="1177">
        <v>674321</v>
      </c>
      <c r="C101" s="1177">
        <v>669074</v>
      </c>
      <c r="D101" s="1177">
        <v>5247</v>
      </c>
      <c r="E101" s="1134"/>
    </row>
    <row r="102" spans="1:5" ht="15.5">
      <c r="A102" s="1134" t="s">
        <v>1138</v>
      </c>
      <c r="B102" s="1134" t="s">
        <v>1138</v>
      </c>
      <c r="C102" s="1134" t="s">
        <v>1138</v>
      </c>
      <c r="D102" s="1134" t="s">
        <v>1138</v>
      </c>
      <c r="E102" s="1134"/>
    </row>
    <row r="103" spans="1:5" ht="15.5">
      <c r="A103" s="1133" t="s">
        <v>1252</v>
      </c>
      <c r="B103" s="1134" t="s">
        <v>1138</v>
      </c>
      <c r="C103" s="1134" t="s">
        <v>1138</v>
      </c>
      <c r="D103" s="1134" t="s">
        <v>1138</v>
      </c>
      <c r="E103" s="1134"/>
    </row>
    <row r="104" spans="1:5" ht="15.5">
      <c r="A104" s="1160" t="s">
        <v>1253</v>
      </c>
      <c r="B104" s="1173">
        <v>0</v>
      </c>
      <c r="C104" s="1173">
        <v>0</v>
      </c>
      <c r="D104" s="1173">
        <v>0</v>
      </c>
      <c r="E104" s="1134"/>
    </row>
    <row r="105" spans="1:5" ht="15.5">
      <c r="A105" s="1133" t="s">
        <v>1254</v>
      </c>
      <c r="B105" s="1159">
        <v>0</v>
      </c>
      <c r="C105" s="1159">
        <v>0</v>
      </c>
      <c r="D105" s="1159">
        <v>0</v>
      </c>
      <c r="E105" s="1134"/>
    </row>
    <row r="106" spans="1:5" ht="15.5">
      <c r="A106" s="1134" t="s">
        <v>1138</v>
      </c>
      <c r="B106" s="1134" t="s">
        <v>1138</v>
      </c>
      <c r="C106" s="1134" t="s">
        <v>1138</v>
      </c>
      <c r="D106" s="1134" t="s">
        <v>1138</v>
      </c>
      <c r="E106" s="1134"/>
    </row>
    <row r="107" spans="1:5" ht="15.5">
      <c r="A107" s="1133" t="s">
        <v>1255</v>
      </c>
      <c r="B107" s="1134" t="s">
        <v>1138</v>
      </c>
      <c r="C107" s="1134" t="s">
        <v>1138</v>
      </c>
      <c r="D107" s="1134" t="s">
        <v>1138</v>
      </c>
      <c r="E107" s="1134"/>
    </row>
    <row r="108" spans="1:5" ht="15.5">
      <c r="A108" s="1160" t="s">
        <v>1256</v>
      </c>
      <c r="B108" s="1159">
        <v>1</v>
      </c>
      <c r="C108" s="1159">
        <v>1</v>
      </c>
      <c r="D108" s="1159">
        <v>0</v>
      </c>
      <c r="E108" s="1134"/>
    </row>
    <row r="109" spans="1:5" ht="15.5">
      <c r="A109" s="1160" t="s">
        <v>1257</v>
      </c>
      <c r="B109" s="1173">
        <v>13480</v>
      </c>
      <c r="C109" s="1173">
        <v>13480</v>
      </c>
      <c r="D109" s="1173">
        <v>0</v>
      </c>
      <c r="E109" s="1134"/>
    </row>
    <row r="110" spans="1:5" ht="15.5">
      <c r="A110" s="1133" t="s">
        <v>1258</v>
      </c>
      <c r="B110" s="1159">
        <v>13481</v>
      </c>
      <c r="C110" s="1159">
        <v>13481</v>
      </c>
      <c r="D110" s="1159">
        <v>0</v>
      </c>
      <c r="E110" s="1134"/>
    </row>
    <row r="111" spans="1:5" ht="15.5">
      <c r="A111" s="1134" t="s">
        <v>1138</v>
      </c>
      <c r="B111" s="1134" t="s">
        <v>1138</v>
      </c>
      <c r="C111" s="1134" t="s">
        <v>1138</v>
      </c>
      <c r="D111" s="1134" t="s">
        <v>1138</v>
      </c>
      <c r="E111" s="1134"/>
    </row>
    <row r="112" spans="1:5" ht="16" thickBot="1">
      <c r="A112" s="1133" t="s">
        <v>1259</v>
      </c>
      <c r="B112" s="1182">
        <v>687802</v>
      </c>
      <c r="C112" s="1182">
        <v>682555</v>
      </c>
      <c r="D112" s="1182">
        <v>5247</v>
      </c>
      <c r="E112" s="1134"/>
    </row>
    <row r="113" spans="1:5" ht="15.5">
      <c r="A113" s="1134" t="s">
        <v>1138</v>
      </c>
      <c r="B113" s="1134" t="s">
        <v>1138</v>
      </c>
      <c r="C113" s="1134" t="s">
        <v>1138</v>
      </c>
      <c r="D113" s="1134" t="s">
        <v>1138</v>
      </c>
      <c r="E113" s="1134"/>
    </row>
    <row r="114" spans="1:5" ht="15.5">
      <c r="A114" s="1133" t="s">
        <v>1260</v>
      </c>
      <c r="B114" s="1134" t="s">
        <v>1138</v>
      </c>
      <c r="C114" s="1134" t="s">
        <v>1138</v>
      </c>
      <c r="D114" s="1134" t="s">
        <v>1138</v>
      </c>
      <c r="E114" s="1134"/>
    </row>
    <row r="115" spans="1:5" ht="15.5">
      <c r="A115" s="1160" t="s">
        <v>1261</v>
      </c>
      <c r="B115" s="1159">
        <v>-5073089</v>
      </c>
      <c r="C115" s="1159">
        <v>-5104365</v>
      </c>
      <c r="D115" s="1159">
        <v>31276</v>
      </c>
      <c r="E115" s="1134"/>
    </row>
    <row r="116" spans="1:5" ht="15.5">
      <c r="A116" s="1160" t="s">
        <v>1262</v>
      </c>
      <c r="B116" s="1159">
        <v>166</v>
      </c>
      <c r="C116" s="1159">
        <v>166</v>
      </c>
      <c r="D116" s="1159">
        <v>0</v>
      </c>
      <c r="E116" s="1134"/>
    </row>
    <row r="117" spans="1:5" ht="15.5">
      <c r="A117" s="1160" t="s">
        <v>1263</v>
      </c>
      <c r="B117" s="1173">
        <v>5618954</v>
      </c>
      <c r="C117" s="1173">
        <v>5653358</v>
      </c>
      <c r="D117" s="1173">
        <v>-34404</v>
      </c>
      <c r="E117" s="1134"/>
    </row>
    <row r="118" spans="1:5" ht="16" thickBot="1">
      <c r="A118" s="1133" t="s">
        <v>1264</v>
      </c>
      <c r="B118" s="1183">
        <v>546031</v>
      </c>
      <c r="C118" s="1183">
        <v>549159</v>
      </c>
      <c r="D118" s="1183">
        <v>-3128</v>
      </c>
      <c r="E118" s="1134"/>
    </row>
    <row r="119" spans="1:5" ht="15.5">
      <c r="A119" s="1134" t="s">
        <v>1138</v>
      </c>
      <c r="B119" s="1134" t="s">
        <v>1138</v>
      </c>
      <c r="C119" s="1134" t="s">
        <v>1138</v>
      </c>
      <c r="D119" s="1134" t="s">
        <v>1138</v>
      </c>
      <c r="E119" s="1134"/>
    </row>
    <row r="120" spans="1:5" ht="15.5">
      <c r="A120" s="1133" t="s">
        <v>1265</v>
      </c>
      <c r="B120" s="1159">
        <v>0</v>
      </c>
      <c r="C120" s="1159">
        <v>0</v>
      </c>
      <c r="D120" s="1159">
        <v>0</v>
      </c>
      <c r="E120" s="1134"/>
    </row>
    <row r="121" spans="1:5" ht="15.5">
      <c r="A121" s="1134" t="s">
        <v>1138</v>
      </c>
      <c r="B121" s="1134" t="s">
        <v>1138</v>
      </c>
      <c r="C121" s="1134" t="s">
        <v>1138</v>
      </c>
      <c r="D121" s="1134" t="s">
        <v>1138</v>
      </c>
      <c r="E121" s="1134"/>
    </row>
    <row r="122" spans="1:5" ht="16" thickBot="1">
      <c r="A122" s="1133" t="s">
        <v>1266</v>
      </c>
      <c r="B122" s="1182">
        <v>1233833</v>
      </c>
      <c r="C122" s="1182">
        <v>1231714</v>
      </c>
      <c r="D122" s="1182">
        <v>2119</v>
      </c>
      <c r="E122" s="1134"/>
    </row>
    <row r="123" spans="1:5" ht="15.5">
      <c r="A123" s="1134" t="s">
        <v>1138</v>
      </c>
      <c r="B123" s="1134" t="s">
        <v>1138</v>
      </c>
      <c r="C123" s="1134" t="s">
        <v>1138</v>
      </c>
      <c r="D123" s="1134" t="s">
        <v>1138</v>
      </c>
      <c r="E123" s="1134"/>
    </row>
    <row r="124" spans="1:5" ht="15.5">
      <c r="A124" s="1133" t="s">
        <v>1267</v>
      </c>
      <c r="B124" s="1134" t="s">
        <v>1138</v>
      </c>
      <c r="C124" s="1134" t="s">
        <v>1138</v>
      </c>
      <c r="D124" s="1134" t="s">
        <v>1138</v>
      </c>
      <c r="E124" s="1134"/>
    </row>
    <row r="125" spans="1:5" ht="15.5">
      <c r="A125" s="1160" t="s">
        <v>1268</v>
      </c>
      <c r="B125" s="1159">
        <v>149304</v>
      </c>
      <c r="C125" s="1159">
        <v>186808</v>
      </c>
      <c r="D125" s="1159">
        <v>-37504</v>
      </c>
      <c r="E125" s="1134"/>
    </row>
    <row r="126" spans="1:5" ht="15.5">
      <c r="A126" s="1160" t="s">
        <v>1269</v>
      </c>
      <c r="B126" s="1173">
        <v>117582</v>
      </c>
      <c r="C126" s="1173">
        <v>118255</v>
      </c>
      <c r="D126" s="1173">
        <v>-673</v>
      </c>
      <c r="E126" s="1134"/>
    </row>
    <row r="127" spans="1:5" ht="15.5">
      <c r="A127" s="1133" t="s">
        <v>1270</v>
      </c>
      <c r="B127" s="1159">
        <v>266886</v>
      </c>
      <c r="C127" s="1159">
        <v>305063</v>
      </c>
      <c r="D127" s="1159">
        <v>-38177</v>
      </c>
      <c r="E127" s="1134"/>
    </row>
    <row r="128" spans="1:5" ht="15.5">
      <c r="A128" s="1134" t="s">
        <v>1138</v>
      </c>
      <c r="B128" s="1134" t="s">
        <v>1138</v>
      </c>
      <c r="C128" s="1134" t="s">
        <v>1138</v>
      </c>
      <c r="D128" s="1134" t="s">
        <v>1138</v>
      </c>
      <c r="E128" s="1134"/>
    </row>
    <row r="129" spans="1:5" ht="16" thickBot="1">
      <c r="A129" s="1179" t="s">
        <v>1271</v>
      </c>
      <c r="B129" s="1178">
        <v>1500719</v>
      </c>
      <c r="C129" s="1178">
        <v>1536777</v>
      </c>
      <c r="D129" s="1178">
        <v>-36058</v>
      </c>
      <c r="E129" s="1134"/>
    </row>
    <row r="130" spans="1:5" ht="16" thickTop="1">
      <c r="A130" s="1134" t="s">
        <v>1138</v>
      </c>
      <c r="B130" s="1134" t="s">
        <v>1138</v>
      </c>
      <c r="C130" s="1134" t="s">
        <v>1138</v>
      </c>
      <c r="D130" s="1134" t="s">
        <v>1138</v>
      </c>
      <c r="E130" s="1134"/>
    </row>
    <row r="131" spans="1:5" ht="15.5">
      <c r="A131" s="1179" t="s">
        <v>1272</v>
      </c>
      <c r="B131" s="1181">
        <v>0.244587</v>
      </c>
      <c r="C131" s="1181">
        <v>0.24937000000000001</v>
      </c>
      <c r="D131" s="1181">
        <v>1.3394999999999999</v>
      </c>
      <c r="E131" s="1134"/>
    </row>
  </sheetData>
  <mergeCells count="8">
    <mergeCell ref="A51:E51"/>
    <mergeCell ref="C6:H6"/>
    <mergeCell ref="C7:H7"/>
    <mergeCell ref="J11:K11"/>
    <mergeCell ref="M11:N11"/>
    <mergeCell ref="A48:E48"/>
    <mergeCell ref="A49:E49"/>
    <mergeCell ref="A50:E50"/>
  </mergeCells>
  <pageMargins left="0.7" right="0.7" top="0.75" bottom="0.75" header="0.3" footer="0.3"/>
  <pageSetup orientation="portrait" r:id="rId1"/>
  <customProperties>
    <customPr name="_pios_id" r:id="rId2"/>
  </customProperties>
  <drawing r:id="rId3"/>
  <legacyDrawing r:id="rId4"/>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CE7BC-E5D6-4E07-A66F-8ABF7981DAC5}">
  <sheetPr>
    <tabColor rgb="FFFFC000"/>
  </sheetPr>
  <dimension ref="A1:E7"/>
  <sheetViews>
    <sheetView workbookViewId="0"/>
  </sheetViews>
  <sheetFormatPr defaultColWidth="8.84375" defaultRowHeight="15.5"/>
  <cols>
    <col min="1" max="1" width="8.84375" style="1134"/>
    <col min="2" max="2" width="15.69140625" style="1156" bestFit="1" customWidth="1"/>
    <col min="3" max="3" width="8.84375" style="1134"/>
    <col min="4" max="4" width="11.765625" style="1134" bestFit="1" customWidth="1"/>
    <col min="5" max="5" width="14.07421875" style="1134" bestFit="1" customWidth="1"/>
    <col min="6" max="16384" width="8.84375" style="1134"/>
  </cols>
  <sheetData>
    <row r="1" spans="1:5">
      <c r="A1" s="1134" t="s">
        <v>1273</v>
      </c>
    </row>
    <row r="2" spans="1:5">
      <c r="A2" s="1134" t="s">
        <v>1274</v>
      </c>
    </row>
    <row r="4" spans="1:5">
      <c r="D4" s="1184" t="s">
        <v>1275</v>
      </c>
      <c r="E4" s="1184" t="s">
        <v>1276</v>
      </c>
    </row>
    <row r="5" spans="1:5">
      <c r="B5" s="1156">
        <f>'GLHP Taxes'!C23</f>
        <v>-87798</v>
      </c>
      <c r="D5" s="1185">
        <f>'GLHP Taxes'!N9</f>
        <v>0.18097310122014301</v>
      </c>
      <c r="E5" s="1185">
        <f>'GLHP Taxes'!M9</f>
        <v>0.81902696036832701</v>
      </c>
    </row>
    <row r="6" spans="1:5">
      <c r="A6" s="1134" t="s">
        <v>1277</v>
      </c>
      <c r="B6" s="1156">
        <v>50</v>
      </c>
    </row>
    <row r="7" spans="1:5">
      <c r="B7" s="1186">
        <f>B5/B6</f>
        <v>-1755.96</v>
      </c>
      <c r="D7" s="1156">
        <f>B7*D5</f>
        <v>-317.78152681852231</v>
      </c>
      <c r="E7" s="1156">
        <f>B7*E5</f>
        <v>-1438.1785813283675</v>
      </c>
    </row>
  </sheetData>
  <pageMargins left="0.7" right="0.7" top="0.75" bottom="0.75" header="0.3" footer="0.3"/>
  <customProperties>
    <customPr name="_pios_id" r:id="rId1"/>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K69"/>
  <sheetViews>
    <sheetView zoomScaleNormal="100" zoomScaleSheetLayoutView="85" workbookViewId="0"/>
  </sheetViews>
  <sheetFormatPr defaultRowHeight="15.5"/>
  <cols>
    <col min="1" max="1" width="5.53515625" style="377" customWidth="1"/>
    <col min="2" max="2" width="21.53515625" style="385" customWidth="1"/>
    <col min="3" max="3" width="30.53515625" style="385" customWidth="1"/>
    <col min="4" max="4" width="25.23046875" style="385" customWidth="1"/>
    <col min="5" max="5" width="14" style="385" bestFit="1" customWidth="1"/>
    <col min="6" max="6" width="6.53515625" style="385" customWidth="1"/>
    <col min="7" max="7" width="9" style="385" bestFit="1" customWidth="1"/>
    <col min="8" max="8" width="5.84375" style="385" bestFit="1" customWidth="1"/>
    <col min="9" max="9" width="12.3046875" style="385" customWidth="1"/>
    <col min="10" max="10" width="16.4609375" style="391" customWidth="1"/>
    <col min="11" max="11" width="13.3046875" bestFit="1" customWidth="1"/>
  </cols>
  <sheetData>
    <row r="1" spans="1:11">
      <c r="C1" s="378"/>
      <c r="D1" s="378"/>
      <c r="E1" s="378"/>
      <c r="F1" s="379"/>
      <c r="G1" s="378"/>
      <c r="H1" s="378"/>
      <c r="I1" s="378"/>
      <c r="J1" s="488"/>
    </row>
    <row r="2" spans="1:11">
      <c r="B2" s="377"/>
      <c r="C2" s="378"/>
      <c r="D2" s="378"/>
      <c r="E2" s="378"/>
      <c r="F2" s="379"/>
      <c r="G2" s="378"/>
      <c r="H2" s="378"/>
      <c r="I2" s="378"/>
      <c r="J2" s="488"/>
    </row>
    <row r="3" spans="1:11">
      <c r="C3" s="378"/>
      <c r="D3" s="380" t="s">
        <v>10</v>
      </c>
      <c r="E3" s="380"/>
      <c r="F3" s="379" t="s">
        <v>402</v>
      </c>
      <c r="H3" s="380"/>
      <c r="I3" s="380"/>
      <c r="J3" s="381"/>
      <c r="K3" s="786" t="s">
        <v>890</v>
      </c>
    </row>
    <row r="4" spans="1:11">
      <c r="B4" s="383"/>
      <c r="C4" s="383"/>
      <c r="D4" s="383"/>
      <c r="E4" s="383"/>
      <c r="F4" s="448" t="s">
        <v>574</v>
      </c>
      <c r="H4" s="383"/>
      <c r="I4" s="383"/>
      <c r="J4" s="383"/>
      <c r="K4" s="382"/>
    </row>
    <row r="5" spans="1:11">
      <c r="B5" s="383"/>
      <c r="C5" s="383"/>
      <c r="D5" s="383"/>
      <c r="F5" s="384" t="str">
        <f>+'Attachment H'!D5</f>
        <v>GridLiance High Plains LLC</v>
      </c>
      <c r="H5" s="383"/>
      <c r="I5" s="383"/>
      <c r="J5" s="383"/>
      <c r="K5" s="383"/>
    </row>
    <row r="7" spans="1:11">
      <c r="A7" s="377">
        <v>1</v>
      </c>
      <c r="B7" s="385" t="s">
        <v>558</v>
      </c>
      <c r="C7" s="385" t="s">
        <v>725</v>
      </c>
      <c r="J7" s="385"/>
      <c r="K7" s="437">
        <f>+'Attachment H'!I106</f>
        <v>0</v>
      </c>
    </row>
    <row r="8" spans="1:11">
      <c r="J8" s="385"/>
      <c r="K8" s="391"/>
    </row>
    <row r="9" spans="1:11" ht="16" thickBot="1">
      <c r="A9" s="387">
        <f>+A7+1</f>
        <v>2</v>
      </c>
      <c r="B9" s="388" t="s">
        <v>403</v>
      </c>
      <c r="C9" s="389"/>
      <c r="D9" s="389"/>
      <c r="E9" s="389"/>
      <c r="F9" s="389"/>
      <c r="G9" s="389"/>
      <c r="H9" s="389"/>
      <c r="I9" s="389"/>
      <c r="J9" s="390" t="s">
        <v>58</v>
      </c>
      <c r="K9" s="391"/>
    </row>
    <row r="10" spans="1:11">
      <c r="A10" s="387"/>
      <c r="B10" s="392"/>
      <c r="C10" s="389"/>
      <c r="D10" s="389"/>
      <c r="E10" s="389"/>
      <c r="F10" s="389"/>
      <c r="G10" s="389"/>
      <c r="H10" s="393" t="s">
        <v>67</v>
      </c>
      <c r="I10" s="389"/>
      <c r="J10" s="389"/>
      <c r="K10" s="391"/>
    </row>
    <row r="11" spans="1:11" ht="16" thickBot="1">
      <c r="A11" s="387"/>
      <c r="B11" s="392"/>
      <c r="C11" s="389"/>
      <c r="D11" s="389"/>
      <c r="E11" s="394" t="s">
        <v>58</v>
      </c>
      <c r="F11" s="394" t="s">
        <v>68</v>
      </c>
      <c r="G11" s="389"/>
      <c r="H11" s="394"/>
      <c r="I11" s="389"/>
      <c r="J11" s="394" t="s">
        <v>69</v>
      </c>
      <c r="K11" s="391"/>
    </row>
    <row r="12" spans="1:11">
      <c r="A12" s="387">
        <f>+A9+1</f>
        <v>3</v>
      </c>
      <c r="B12" s="388" t="s">
        <v>359</v>
      </c>
      <c r="C12" s="395" t="s">
        <v>726</v>
      </c>
      <c r="D12" s="395"/>
      <c r="E12" s="1051">
        <f>'Attachment H'!D210</f>
        <v>51906023.517745495</v>
      </c>
      <c r="F12" s="505">
        <v>0</v>
      </c>
      <c r="G12" s="386"/>
      <c r="H12" s="505">
        <v>0</v>
      </c>
      <c r="I12" s="386"/>
      <c r="J12" s="386">
        <f>F12*H12</f>
        <v>0</v>
      </c>
      <c r="K12" s="391"/>
    </row>
    <row r="13" spans="1:11">
      <c r="A13" s="387">
        <f>+A12+1</f>
        <v>4</v>
      </c>
      <c r="B13" s="388" t="s">
        <v>559</v>
      </c>
      <c r="C13" s="395" t="s">
        <v>726</v>
      </c>
      <c r="D13" s="395"/>
      <c r="E13" s="396">
        <v>0</v>
      </c>
      <c r="F13" s="505">
        <v>0</v>
      </c>
      <c r="G13" s="386"/>
      <c r="H13" s="386">
        <v>0</v>
      </c>
      <c r="I13" s="386"/>
      <c r="J13" s="386">
        <f>F13*H13</f>
        <v>0</v>
      </c>
      <c r="K13" s="391"/>
    </row>
    <row r="14" spans="1:11" ht="31.5" thickBot="1">
      <c r="A14" s="387">
        <f>+A13+1</f>
        <v>5</v>
      </c>
      <c r="B14" s="388" t="s">
        <v>467</v>
      </c>
      <c r="C14" s="395" t="s">
        <v>727</v>
      </c>
      <c r="D14" s="485" t="s">
        <v>728</v>
      </c>
      <c r="E14" s="1052">
        <f>'Attachment H'!D212</f>
        <v>80111509.287254915</v>
      </c>
      <c r="F14" s="505">
        <v>0</v>
      </c>
      <c r="G14" s="386"/>
      <c r="H14" s="509">
        <v>0.108</v>
      </c>
      <c r="I14" s="386"/>
      <c r="J14" s="756">
        <f>F14*H14</f>
        <v>0</v>
      </c>
      <c r="K14" s="391"/>
    </row>
    <row r="15" spans="1:11">
      <c r="A15" s="387">
        <f>+A14+1</f>
        <v>6</v>
      </c>
      <c r="B15" s="392" t="s">
        <v>729</v>
      </c>
      <c r="C15" s="397"/>
      <c r="D15" s="397"/>
      <c r="E15" s="398">
        <f>SUM(E12:E14)</f>
        <v>132017532.80500041</v>
      </c>
      <c r="F15" s="386" t="s">
        <v>10</v>
      </c>
      <c r="G15" s="386"/>
      <c r="H15" s="386"/>
      <c r="I15" s="386"/>
      <c r="J15" s="386">
        <f>SUM(J12:J14)</f>
        <v>0</v>
      </c>
      <c r="K15" s="391"/>
    </row>
    <row r="16" spans="1:11">
      <c r="A16" s="387">
        <f t="shared" ref="A16:A40" si="0">+A15+1</f>
        <v>7</v>
      </c>
      <c r="B16" s="392" t="s">
        <v>409</v>
      </c>
      <c r="C16" s="397"/>
      <c r="D16" s="397"/>
      <c r="E16" s="398"/>
      <c r="F16" s="389"/>
      <c r="G16" s="389"/>
      <c r="H16" s="389"/>
      <c r="I16" s="389"/>
      <c r="J16" s="386"/>
      <c r="K16" s="386">
        <f>+J15*K7</f>
        <v>0</v>
      </c>
    </row>
    <row r="17" spans="1:11">
      <c r="A17" s="387"/>
      <c r="J17" s="385"/>
      <c r="K17" s="391"/>
    </row>
    <row r="18" spans="1:11">
      <c r="A18" s="387">
        <f>+A16+1</f>
        <v>8</v>
      </c>
      <c r="B18" s="392" t="s">
        <v>50</v>
      </c>
      <c r="C18" s="399"/>
      <c r="D18" s="399"/>
      <c r="E18" s="389"/>
      <c r="F18" s="389"/>
      <c r="G18" s="397"/>
      <c r="H18" s="400"/>
      <c r="I18" s="389"/>
      <c r="J18" s="397"/>
      <c r="K18" s="391"/>
    </row>
    <row r="19" spans="1:11">
      <c r="A19" s="387">
        <f t="shared" si="0"/>
        <v>9</v>
      </c>
      <c r="B19" s="401" t="s">
        <v>563</v>
      </c>
      <c r="C19" s="389"/>
      <c r="D19" s="37"/>
      <c r="E19" s="451">
        <f>IF('Attachment H'!D259&gt;0,1-(((1-'Attachment H'!D260)*(1-'Attachment H'!D259))/(1-'Attachment H'!D259*'Attachment H'!D260*'Attachment H'!D261)),0)</f>
        <v>0.24400618200000002</v>
      </c>
      <c r="F19" s="451"/>
      <c r="G19" s="397"/>
      <c r="H19" s="400"/>
      <c r="I19" s="389"/>
      <c r="J19" s="397"/>
      <c r="K19" s="391"/>
    </row>
    <row r="20" spans="1:11">
      <c r="A20" s="387">
        <f t="shared" si="0"/>
        <v>10</v>
      </c>
      <c r="B20" s="397" t="s">
        <v>51</v>
      </c>
      <c r="C20" s="389"/>
      <c r="D20" s="37"/>
      <c r="E20" s="451">
        <f>IF(J15&gt;0,(E19/(1-E19))*(1-J12/J15),0)</f>
        <v>0</v>
      </c>
      <c r="F20" s="389"/>
      <c r="G20" s="397"/>
      <c r="H20" s="400"/>
      <c r="I20" s="389"/>
      <c r="J20" s="397"/>
      <c r="K20" s="391"/>
    </row>
    <row r="21" spans="1:11">
      <c r="A21" s="387">
        <f t="shared" si="0"/>
        <v>11</v>
      </c>
      <c r="B21" s="399" t="s">
        <v>560</v>
      </c>
      <c r="C21" s="399"/>
      <c r="D21" s="37"/>
      <c r="E21" s="389"/>
      <c r="F21" s="389"/>
      <c r="G21" s="397"/>
      <c r="H21" s="400"/>
      <c r="I21" s="389"/>
      <c r="J21" s="397"/>
      <c r="K21" s="391"/>
    </row>
    <row r="22" spans="1:11">
      <c r="A22" s="387">
        <f t="shared" si="0"/>
        <v>12</v>
      </c>
      <c r="B22" s="402" t="s">
        <v>996</v>
      </c>
      <c r="C22" s="399"/>
      <c r="D22" s="399"/>
      <c r="E22" s="389"/>
      <c r="F22" s="389"/>
      <c r="G22" s="397"/>
      <c r="H22" s="400"/>
      <c r="I22" s="389"/>
      <c r="J22" s="397"/>
      <c r="K22" s="391"/>
    </row>
    <row r="23" spans="1:11">
      <c r="A23" s="387">
        <f t="shared" si="0"/>
        <v>13</v>
      </c>
      <c r="B23" s="403" t="str">
        <f>"      1 / (1 - T)  =  (from line "&amp;A19&amp;")"</f>
        <v xml:space="preserve">      1 / (1 - T)  =  (from line 9)</v>
      </c>
      <c r="C23" s="399"/>
      <c r="D23" s="399"/>
      <c r="E23" s="451">
        <f>IF(E19&gt;0,1/(1-E19),0)</f>
        <v>1.3227621393062767</v>
      </c>
      <c r="F23" s="389"/>
      <c r="G23" s="397"/>
      <c r="H23" s="400"/>
      <c r="I23" s="389"/>
      <c r="J23" s="397"/>
      <c r="K23" s="391"/>
    </row>
    <row r="24" spans="1:11">
      <c r="A24" s="387">
        <f t="shared" si="0"/>
        <v>14</v>
      </c>
      <c r="B24" s="402" t="s">
        <v>404</v>
      </c>
      <c r="C24" s="399"/>
      <c r="D24" s="399" t="s">
        <v>684</v>
      </c>
      <c r="E24" s="404">
        <f>+'Attachment H'!D160</f>
        <v>0</v>
      </c>
      <c r="F24" s="389"/>
      <c r="G24" s="397"/>
      <c r="H24" s="400"/>
      <c r="I24" s="389"/>
      <c r="J24" s="397"/>
      <c r="K24" s="391"/>
    </row>
    <row r="25" spans="1:11">
      <c r="A25" s="387">
        <f t="shared" si="0"/>
        <v>15</v>
      </c>
      <c r="B25" s="402" t="s">
        <v>997</v>
      </c>
      <c r="C25" s="399"/>
      <c r="D25" s="399" t="s">
        <v>685</v>
      </c>
      <c r="E25" s="404">
        <f>+'Attachment H'!D161</f>
        <v>-1438.1785813283675</v>
      </c>
      <c r="F25" s="389"/>
      <c r="G25" s="397"/>
      <c r="H25" s="405"/>
      <c r="I25" s="389"/>
      <c r="J25" s="397"/>
      <c r="K25" s="391"/>
    </row>
    <row r="26" spans="1:11">
      <c r="A26" s="387">
        <f t="shared" si="0"/>
        <v>16</v>
      </c>
      <c r="B26" s="402" t="s">
        <v>561</v>
      </c>
      <c r="C26" s="399"/>
      <c r="D26" s="399" t="s">
        <v>686</v>
      </c>
      <c r="E26" s="404">
        <f>+'Attachment H'!D162</f>
        <v>2132.8739544908358</v>
      </c>
      <c r="F26" s="389"/>
      <c r="G26" s="397"/>
      <c r="H26" s="400"/>
      <c r="I26" s="389"/>
      <c r="J26" s="397"/>
      <c r="K26" s="391"/>
    </row>
    <row r="27" spans="1:11">
      <c r="A27" s="387">
        <f t="shared" si="0"/>
        <v>17</v>
      </c>
      <c r="B27" s="403" t="str">
        <f>"Income Tax Calculation"</f>
        <v>Income Tax Calculation</v>
      </c>
      <c r="C27" s="406"/>
      <c r="D27" s="399" t="s">
        <v>1119</v>
      </c>
      <c r="E27" s="404">
        <f>'Attachment H'!D163</f>
        <v>1370551.8153038593</v>
      </c>
      <c r="F27" s="407"/>
      <c r="G27" s="407" t="s">
        <v>30</v>
      </c>
      <c r="H27" s="408"/>
      <c r="I27" s="407"/>
      <c r="J27" s="444">
        <f>E27</f>
        <v>1370551.8153038593</v>
      </c>
      <c r="K27" s="391"/>
    </row>
    <row r="28" spans="1:11">
      <c r="A28" s="387">
        <f t="shared" si="0"/>
        <v>18</v>
      </c>
      <c r="B28" s="395" t="str">
        <f>"ITC adjustment (line "&amp;A23&amp;" * line "&amp;A24&amp;")"</f>
        <v>ITC adjustment (line 13 * line 14)</v>
      </c>
      <c r="C28" s="406"/>
      <c r="D28" s="406"/>
      <c r="E28" s="444">
        <f>+E$23*E24</f>
        <v>0</v>
      </c>
      <c r="F28" s="407"/>
      <c r="G28" s="409" t="s">
        <v>36</v>
      </c>
      <c r="H28" s="386">
        <f>+'Attachment H'!G84</f>
        <v>0</v>
      </c>
      <c r="I28" s="407"/>
      <c r="J28" s="444">
        <f>+E28*H28</f>
        <v>0</v>
      </c>
      <c r="K28" s="391"/>
    </row>
    <row r="29" spans="1:11">
      <c r="A29" s="387">
        <f t="shared" si="0"/>
        <v>19</v>
      </c>
      <c r="B29" s="395" t="str">
        <f>"(Excess)/Deficient Deferred Income Tax Adjustment (line "&amp;A23&amp;" * line "&amp;A25&amp;")"</f>
        <v>(Excess)/Deficient Deferred Income Tax Adjustment (line 13 * line 15)</v>
      </c>
      <c r="C29" s="406"/>
      <c r="D29" s="406"/>
      <c r="E29" s="444">
        <f>+E$23*E25</f>
        <v>-1902.3681769423774</v>
      </c>
      <c r="F29" s="407"/>
      <c r="G29" s="409" t="s">
        <v>36</v>
      </c>
      <c r="H29" s="386">
        <f>H28</f>
        <v>0</v>
      </c>
      <c r="I29" s="407"/>
      <c r="J29" s="444">
        <f>+E29*H29</f>
        <v>0</v>
      </c>
      <c r="K29" s="391"/>
    </row>
    <row r="30" spans="1:11">
      <c r="A30" s="387">
        <f t="shared" si="0"/>
        <v>20</v>
      </c>
      <c r="B30" s="395" t="str">
        <f>"Permanent Differences Tax Adjustment (line "&amp;A23&amp;" * "&amp;A26&amp;")"</f>
        <v>Permanent Differences Tax Adjustment (line 13 * 16)</v>
      </c>
      <c r="C30" s="406"/>
      <c r="D30" s="406"/>
      <c r="E30" s="489">
        <f>+E$23*E26</f>
        <v>2821.2849149129361</v>
      </c>
      <c r="F30" s="407"/>
      <c r="G30" s="409" t="s">
        <v>36</v>
      </c>
      <c r="H30" s="386">
        <f>H29</f>
        <v>0</v>
      </c>
      <c r="I30" s="407"/>
      <c r="J30" s="489">
        <f>+E30*H30</f>
        <v>0</v>
      </c>
      <c r="K30" s="391"/>
    </row>
    <row r="31" spans="1:11">
      <c r="A31" s="387">
        <f t="shared" si="0"/>
        <v>21</v>
      </c>
      <c r="B31" s="410" t="str">
        <f>"Total Income Taxes (sum lines "&amp;A27&amp;" - "&amp;A30&amp;")"</f>
        <v>Total Income Taxes (sum lines 17 - 20)</v>
      </c>
      <c r="C31" s="395"/>
      <c r="D31" s="395"/>
      <c r="E31" s="404">
        <f>SUM(E27:E30)</f>
        <v>1371470.7320418297</v>
      </c>
      <c r="F31" s="407"/>
      <c r="G31" s="407" t="s">
        <v>10</v>
      </c>
      <c r="H31" s="408" t="s">
        <v>10</v>
      </c>
      <c r="I31" s="407"/>
      <c r="J31" s="404">
        <f>SUM(J27:J30)</f>
        <v>1370551.8153038593</v>
      </c>
      <c r="K31" s="386">
        <f>+J31</f>
        <v>1370551.8153038593</v>
      </c>
    </row>
    <row r="32" spans="1:11">
      <c r="A32" s="387"/>
      <c r="J32" s="385"/>
      <c r="K32" s="391"/>
    </row>
    <row r="33" spans="1:11">
      <c r="A33" s="387">
        <f>+A31+1</f>
        <v>22</v>
      </c>
      <c r="B33" s="395" t="s">
        <v>405</v>
      </c>
      <c r="J33" s="385"/>
      <c r="K33" s="386">
        <f>+K31+K16</f>
        <v>1370551.8153038593</v>
      </c>
    </row>
    <row r="34" spans="1:11">
      <c r="A34" s="387"/>
      <c r="J34" s="385"/>
      <c r="K34" s="391"/>
    </row>
    <row r="35" spans="1:11">
      <c r="A35" s="387">
        <f>+A33+1</f>
        <v>23</v>
      </c>
      <c r="B35" s="385" t="s">
        <v>584</v>
      </c>
      <c r="J35" s="385"/>
      <c r="K35" s="386">
        <f>+'Attachment H'!I170</f>
        <v>0</v>
      </c>
    </row>
    <row r="36" spans="1:11">
      <c r="A36" s="387">
        <f t="shared" si="0"/>
        <v>24</v>
      </c>
      <c r="B36" s="385" t="s">
        <v>585</v>
      </c>
      <c r="J36" s="385"/>
      <c r="K36" s="386">
        <f>+'Attachment H'!I167</f>
        <v>0</v>
      </c>
    </row>
    <row r="37" spans="1:11">
      <c r="A37" s="387">
        <f t="shared" si="0"/>
        <v>25</v>
      </c>
      <c r="B37" s="395" t="s">
        <v>406</v>
      </c>
      <c r="J37" s="385"/>
      <c r="K37" s="411">
        <f>SUM(K35:K36)</f>
        <v>0</v>
      </c>
    </row>
    <row r="38" spans="1:11">
      <c r="A38" s="387">
        <f t="shared" si="0"/>
        <v>26</v>
      </c>
      <c r="B38" s="395" t="s">
        <v>407</v>
      </c>
      <c r="J38" s="385"/>
      <c r="K38" s="386">
        <f>+K33-K37</f>
        <v>1370551.8153038593</v>
      </c>
    </row>
    <row r="39" spans="1:11">
      <c r="A39" s="387">
        <f t="shared" si="0"/>
        <v>27</v>
      </c>
      <c r="B39" s="385" t="s">
        <v>562</v>
      </c>
      <c r="J39" s="385"/>
      <c r="K39" s="486">
        <f>+K7</f>
        <v>0</v>
      </c>
    </row>
    <row r="40" spans="1:11">
      <c r="A40" s="387">
        <f t="shared" si="0"/>
        <v>28</v>
      </c>
      <c r="B40" s="385" t="s">
        <v>408</v>
      </c>
      <c r="J40" s="385"/>
      <c r="K40" s="487">
        <f>IF(K39=0,0,K38/K39)</f>
        <v>0</v>
      </c>
    </row>
    <row r="41" spans="1:11">
      <c r="A41" s="387"/>
      <c r="E41" s="958"/>
      <c r="J41" s="385"/>
      <c r="K41" s="391"/>
    </row>
    <row r="42" spans="1:11">
      <c r="J42" s="385"/>
      <c r="K42" s="391"/>
    </row>
    <row r="43" spans="1:11">
      <c r="A43" s="377" t="s">
        <v>482</v>
      </c>
      <c r="J43" s="385"/>
      <c r="K43" s="391"/>
    </row>
    <row r="44" spans="1:11">
      <c r="A44" s="484" t="s">
        <v>75</v>
      </c>
      <c r="B44" s="437" t="s">
        <v>481</v>
      </c>
      <c r="J44" s="385"/>
      <c r="K44" s="391"/>
    </row>
    <row r="45" spans="1:11">
      <c r="A45" s="484"/>
      <c r="B45" s="385" t="s">
        <v>731</v>
      </c>
      <c r="J45" s="385"/>
      <c r="K45" s="391"/>
    </row>
    <row r="46" spans="1:11">
      <c r="A46" s="484"/>
      <c r="B46" s="385" t="s">
        <v>484</v>
      </c>
      <c r="J46" s="385"/>
      <c r="K46" s="391"/>
    </row>
    <row r="47" spans="1:11">
      <c r="A47" s="484"/>
      <c r="B47" s="385" t="s">
        <v>730</v>
      </c>
      <c r="J47" s="385"/>
      <c r="K47" s="391"/>
    </row>
    <row r="48" spans="1:11">
      <c r="A48" s="484" t="s">
        <v>76</v>
      </c>
      <c r="B48" s="385" t="s">
        <v>483</v>
      </c>
      <c r="J48" s="385"/>
      <c r="K48" s="391"/>
    </row>
    <row r="49" spans="2:11">
      <c r="B49" s="385" t="s">
        <v>509</v>
      </c>
      <c r="J49" s="385"/>
      <c r="K49" s="391"/>
    </row>
    <row r="69" ht="24" customHeight="1"/>
  </sheetData>
  <phoneticPr fontId="0" type="noConversion"/>
  <pageMargins left="0.7" right="0.7" top="0.75" bottom="0.75" header="0.3" footer="0.3"/>
  <pageSetup scale="62" orientation="landscape" r:id="rId1"/>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M68"/>
  <sheetViews>
    <sheetView zoomScale="65" zoomScaleNormal="65" zoomScaleSheetLayoutView="75" workbookViewId="0"/>
  </sheetViews>
  <sheetFormatPr defaultColWidth="8.84375" defaultRowHeight="13"/>
  <cols>
    <col min="1" max="1" width="6" style="25" customWidth="1"/>
    <col min="2" max="2" width="27.07421875" style="25" customWidth="1"/>
    <col min="3" max="3" width="11.23046875" style="25" customWidth="1"/>
    <col min="4" max="4" width="18.69140625" style="25" customWidth="1"/>
    <col min="5" max="5" width="22.23046875" style="25" customWidth="1"/>
    <col min="6" max="6" width="15.23046875" style="25" customWidth="1"/>
    <col min="7" max="7" width="18.3046875" style="25" customWidth="1"/>
    <col min="8" max="8" width="14.4609375" style="25" customWidth="1"/>
    <col min="9" max="9" width="18.53515625" style="25" customWidth="1"/>
    <col min="10" max="10" width="13.69140625" style="25" customWidth="1"/>
    <col min="11" max="11" width="14.4609375" style="25" customWidth="1"/>
    <col min="12" max="12" width="13.53515625" style="25" customWidth="1"/>
    <col min="13" max="16384" width="8.84375" style="25"/>
  </cols>
  <sheetData>
    <row r="1" spans="1:13">
      <c r="J1" s="19" t="s">
        <v>890</v>
      </c>
    </row>
    <row r="5" spans="1:13">
      <c r="A5" s="629"/>
      <c r="D5" s="19"/>
      <c r="E5" s="623" t="s">
        <v>283</v>
      </c>
      <c r="F5" s="19"/>
      <c r="G5" s="19"/>
      <c r="I5" s="19"/>
      <c r="J5" s="19"/>
      <c r="K5" s="19"/>
      <c r="L5" s="24"/>
    </row>
    <row r="6" spans="1:13">
      <c r="A6" s="629"/>
      <c r="D6" s="19"/>
      <c r="E6" s="497" t="s">
        <v>489</v>
      </c>
      <c r="F6" s="22"/>
      <c r="G6" s="22"/>
      <c r="I6" s="22"/>
      <c r="J6" s="22"/>
      <c r="K6" s="22"/>
      <c r="L6" s="24"/>
    </row>
    <row r="7" spans="1:13">
      <c r="A7" s="629"/>
      <c r="C7" s="26"/>
      <c r="D7" s="26"/>
      <c r="E7" s="622" t="str">
        <f>+'2-Incentive ROE'!F5</f>
        <v>GridLiance High Plains LLC</v>
      </c>
      <c r="F7" s="26"/>
      <c r="G7" s="26"/>
      <c r="I7" s="26"/>
      <c r="J7" s="26"/>
      <c r="K7" s="26"/>
      <c r="L7" s="26"/>
    </row>
    <row r="8" spans="1:13" s="483" customFormat="1">
      <c r="A8" s="630"/>
      <c r="B8" s="25"/>
      <c r="C8" s="25"/>
      <c r="D8" s="25"/>
      <c r="E8" s="71"/>
      <c r="F8" s="71"/>
      <c r="G8" s="71"/>
      <c r="H8" s="25"/>
      <c r="I8" s="26"/>
      <c r="J8" s="26"/>
      <c r="K8" s="26"/>
      <c r="L8" s="26"/>
    </row>
    <row r="9" spans="1:13" s="483" customFormat="1">
      <c r="A9" s="631"/>
      <c r="B9" s="326"/>
      <c r="C9" s="326"/>
      <c r="D9" s="326"/>
      <c r="E9" s="326"/>
      <c r="F9" s="326"/>
      <c r="G9" s="326"/>
      <c r="H9" s="326"/>
      <c r="I9" s="326"/>
      <c r="J9" s="326"/>
      <c r="K9" s="365"/>
      <c r="L9" s="326"/>
    </row>
    <row r="10" spans="1:13" s="483" customFormat="1">
      <c r="A10" s="631"/>
      <c r="B10" s="326"/>
      <c r="C10" s="326"/>
      <c r="D10" s="1204" t="s">
        <v>886</v>
      </c>
      <c r="E10" s="1205"/>
      <c r="F10" s="537"/>
      <c r="G10" s="539" t="s">
        <v>628</v>
      </c>
      <c r="H10" s="537"/>
      <c r="I10" s="540"/>
      <c r="J10" s="540"/>
      <c r="K10" s="538"/>
    </row>
    <row r="11" spans="1:13" s="483" customFormat="1" ht="15.5">
      <c r="A11" s="631">
        <v>1</v>
      </c>
      <c r="B11" s="326" t="s">
        <v>885</v>
      </c>
      <c r="C11" s="326"/>
      <c r="D11" s="1206" t="s">
        <v>887</v>
      </c>
      <c r="E11" s="1207"/>
      <c r="F11" s="768" t="s">
        <v>732</v>
      </c>
      <c r="G11" s="541" t="s">
        <v>629</v>
      </c>
      <c r="H11" s="768" t="s">
        <v>630</v>
      </c>
      <c r="I11" s="754"/>
      <c r="J11" s="754"/>
      <c r="K11" s="755"/>
    </row>
    <row r="12" spans="1:13" s="483" customFormat="1">
      <c r="A12" s="631">
        <v>2</v>
      </c>
      <c r="B12" s="542"/>
      <c r="C12" s="326"/>
      <c r="D12" s="543"/>
      <c r="E12" s="543"/>
      <c r="F12" s="632">
        <v>0</v>
      </c>
      <c r="G12" s="544"/>
      <c r="H12" s="543"/>
      <c r="I12" s="543"/>
      <c r="J12" s="543"/>
      <c r="K12" s="537"/>
    </row>
    <row r="13" spans="1:13" s="483" customFormat="1">
      <c r="B13" s="545" t="s">
        <v>75</v>
      </c>
      <c r="C13" s="545" t="s">
        <v>76</v>
      </c>
      <c r="D13" s="541" t="s">
        <v>77</v>
      </c>
      <c r="E13" s="541" t="s">
        <v>78</v>
      </c>
      <c r="F13" s="539" t="s">
        <v>79</v>
      </c>
      <c r="G13" s="545" t="s">
        <v>80</v>
      </c>
      <c r="H13" s="546" t="s">
        <v>81</v>
      </c>
      <c r="I13" s="546" t="s">
        <v>83</v>
      </c>
      <c r="J13" s="546" t="s">
        <v>84</v>
      </c>
      <c r="K13" s="634" t="s">
        <v>85</v>
      </c>
      <c r="M13" s="753"/>
    </row>
    <row r="14" spans="1:13" s="483" customFormat="1">
      <c r="A14" s="631"/>
      <c r="B14" s="543"/>
      <c r="C14" s="539"/>
      <c r="D14" s="539"/>
      <c r="E14" s="633" t="s">
        <v>733</v>
      </c>
      <c r="F14" s="539"/>
      <c r="G14" s="539"/>
      <c r="H14" s="543"/>
      <c r="I14" s="539"/>
      <c r="J14" s="543"/>
      <c r="K14" s="543"/>
    </row>
    <row r="15" spans="1:13" s="483" customFormat="1">
      <c r="A15" s="631"/>
      <c r="B15" s="544"/>
      <c r="C15" s="546"/>
      <c r="D15" s="546" t="s">
        <v>878</v>
      </c>
      <c r="E15" s="634" t="s">
        <v>21</v>
      </c>
      <c r="F15" s="546" t="s">
        <v>633</v>
      </c>
      <c r="G15" s="546" t="s">
        <v>877</v>
      </c>
      <c r="H15" s="546" t="s">
        <v>631</v>
      </c>
      <c r="I15" s="546"/>
      <c r="J15" s="546" t="s">
        <v>503</v>
      </c>
      <c r="K15" s="546"/>
    </row>
    <row r="16" spans="1:13" s="483" customFormat="1">
      <c r="A16" s="631"/>
      <c r="B16" s="546" t="s">
        <v>643</v>
      </c>
      <c r="C16" s="546"/>
      <c r="D16" s="546" t="s">
        <v>632</v>
      </c>
      <c r="E16" s="634" t="s">
        <v>734</v>
      </c>
      <c r="F16" s="546" t="s">
        <v>638</v>
      </c>
      <c r="G16" s="546" t="s">
        <v>632</v>
      </c>
      <c r="H16" s="546" t="s">
        <v>554</v>
      </c>
      <c r="I16" s="539" t="s">
        <v>694</v>
      </c>
      <c r="J16" s="546" t="s">
        <v>634</v>
      </c>
      <c r="K16" s="546" t="s">
        <v>735</v>
      </c>
    </row>
    <row r="17" spans="1:11" s="483" customFormat="1" ht="15.5">
      <c r="A17" s="631"/>
      <c r="B17" s="541" t="s">
        <v>635</v>
      </c>
      <c r="C17" s="541" t="s">
        <v>636</v>
      </c>
      <c r="D17" s="541" t="s">
        <v>637</v>
      </c>
      <c r="E17" s="634" t="s">
        <v>629</v>
      </c>
      <c r="F17" s="635" t="s">
        <v>879</v>
      </c>
      <c r="G17" s="541" t="s">
        <v>736</v>
      </c>
      <c r="H17" s="541" t="s">
        <v>880</v>
      </c>
      <c r="I17" s="546" t="s">
        <v>737</v>
      </c>
      <c r="J17" s="541" t="s">
        <v>738</v>
      </c>
      <c r="K17" s="541" t="s">
        <v>881</v>
      </c>
    </row>
    <row r="18" spans="1:11" s="483" customFormat="1">
      <c r="A18" s="631">
        <v>3</v>
      </c>
      <c r="B18" s="544" t="s">
        <v>508</v>
      </c>
      <c r="C18" s="544"/>
      <c r="D18" s="636">
        <v>0</v>
      </c>
      <c r="E18" s="637">
        <f>IF(D$39=0,0,D18/D$39)</f>
        <v>0</v>
      </c>
      <c r="F18" s="638">
        <f>IF(F$12=0,0,E18*F$12)</f>
        <v>0</v>
      </c>
      <c r="G18" s="639">
        <v>0</v>
      </c>
      <c r="H18" s="640">
        <f t="shared" ref="H18:H37" si="0">+G18-F18</f>
        <v>0</v>
      </c>
      <c r="I18" s="641">
        <v>0</v>
      </c>
      <c r="J18" s="640">
        <f>(H18+I18)*((J$41)*24)</f>
        <v>0</v>
      </c>
      <c r="K18" s="640">
        <f>+H18+J18+I18</f>
        <v>0</v>
      </c>
    </row>
    <row r="19" spans="1:11" s="483" customFormat="1">
      <c r="A19" s="631" t="s">
        <v>739</v>
      </c>
      <c r="B19" s="568"/>
      <c r="C19" s="568"/>
      <c r="D19" s="642">
        <v>0</v>
      </c>
      <c r="E19" s="643">
        <f t="shared" ref="E19:E37" si="1">IF(D$39=0,0,D19/D$39)</f>
        <v>0</v>
      </c>
      <c r="F19" s="638">
        <f t="shared" ref="F19:F37" si="2">IF(F$12=0,0,E19*F$12)</f>
        <v>0</v>
      </c>
      <c r="G19" s="644">
        <v>0</v>
      </c>
      <c r="H19" s="643">
        <f t="shared" si="0"/>
        <v>0</v>
      </c>
      <c r="I19" s="645">
        <v>0</v>
      </c>
      <c r="J19" s="640">
        <f t="shared" ref="J19:J37" si="3">(H19+I19)*((J$41)*24)</f>
        <v>0</v>
      </c>
      <c r="K19" s="640">
        <f t="shared" ref="K19:K37" si="4">+H19+J19+I19</f>
        <v>0</v>
      </c>
    </row>
    <row r="20" spans="1:11" s="483" customFormat="1">
      <c r="A20" s="631" t="s">
        <v>740</v>
      </c>
      <c r="B20" s="568"/>
      <c r="C20" s="568"/>
      <c r="D20" s="642">
        <v>0</v>
      </c>
      <c r="E20" s="643">
        <f t="shared" si="1"/>
        <v>0</v>
      </c>
      <c r="F20" s="638">
        <f t="shared" si="2"/>
        <v>0</v>
      </c>
      <c r="G20" s="644">
        <v>0</v>
      </c>
      <c r="H20" s="643">
        <f t="shared" si="0"/>
        <v>0</v>
      </c>
      <c r="I20" s="645">
        <v>0</v>
      </c>
      <c r="J20" s="640">
        <f t="shared" si="3"/>
        <v>0</v>
      </c>
      <c r="K20" s="640">
        <f t="shared" si="4"/>
        <v>0</v>
      </c>
    </row>
    <row r="21" spans="1:11" s="483" customFormat="1">
      <c r="A21" s="631" t="s">
        <v>741</v>
      </c>
      <c r="B21" s="568"/>
      <c r="C21" s="568"/>
      <c r="D21" s="642">
        <v>0</v>
      </c>
      <c r="E21" s="643">
        <f t="shared" si="1"/>
        <v>0</v>
      </c>
      <c r="F21" s="638">
        <f t="shared" si="2"/>
        <v>0</v>
      </c>
      <c r="G21" s="644">
        <v>0</v>
      </c>
      <c r="H21" s="643">
        <f t="shared" si="0"/>
        <v>0</v>
      </c>
      <c r="I21" s="645">
        <v>0</v>
      </c>
      <c r="J21" s="640">
        <f t="shared" si="3"/>
        <v>0</v>
      </c>
      <c r="K21" s="640">
        <f t="shared" si="4"/>
        <v>0</v>
      </c>
    </row>
    <row r="22" spans="1:11" s="483" customFormat="1">
      <c r="A22" s="631"/>
      <c r="B22" s="568"/>
      <c r="C22" s="568"/>
      <c r="D22" s="642">
        <v>0</v>
      </c>
      <c r="E22" s="643">
        <f t="shared" si="1"/>
        <v>0</v>
      </c>
      <c r="F22" s="638">
        <f>IF(F$12=0,0,E22*F$12)</f>
        <v>0</v>
      </c>
      <c r="G22" s="644">
        <v>0</v>
      </c>
      <c r="H22" s="643">
        <f t="shared" si="0"/>
        <v>0</v>
      </c>
      <c r="I22" s="645">
        <v>0</v>
      </c>
      <c r="J22" s="640">
        <f t="shared" si="3"/>
        <v>0</v>
      </c>
      <c r="K22" s="640">
        <f t="shared" si="4"/>
        <v>0</v>
      </c>
    </row>
    <row r="23" spans="1:11" s="483" customFormat="1">
      <c r="A23" s="631"/>
      <c r="B23" s="568"/>
      <c r="C23" s="568"/>
      <c r="D23" s="642">
        <v>0</v>
      </c>
      <c r="E23" s="643">
        <f t="shared" si="1"/>
        <v>0</v>
      </c>
      <c r="F23" s="638">
        <f t="shared" si="2"/>
        <v>0</v>
      </c>
      <c r="G23" s="644">
        <v>0</v>
      </c>
      <c r="H23" s="643">
        <f t="shared" si="0"/>
        <v>0</v>
      </c>
      <c r="I23" s="645">
        <v>0</v>
      </c>
      <c r="J23" s="640">
        <f t="shared" si="3"/>
        <v>0</v>
      </c>
      <c r="K23" s="640">
        <f t="shared" si="4"/>
        <v>0</v>
      </c>
    </row>
    <row r="24" spans="1:11" s="483" customFormat="1">
      <c r="A24" s="631"/>
      <c r="B24" s="568"/>
      <c r="C24" s="568"/>
      <c r="D24" s="642">
        <v>0</v>
      </c>
      <c r="E24" s="643">
        <f t="shared" si="1"/>
        <v>0</v>
      </c>
      <c r="F24" s="638">
        <f t="shared" si="2"/>
        <v>0</v>
      </c>
      <c r="G24" s="644">
        <v>0</v>
      </c>
      <c r="H24" s="643">
        <f t="shared" si="0"/>
        <v>0</v>
      </c>
      <c r="I24" s="645">
        <v>0</v>
      </c>
      <c r="J24" s="640">
        <f t="shared" si="3"/>
        <v>0</v>
      </c>
      <c r="K24" s="640">
        <f t="shared" si="4"/>
        <v>0</v>
      </c>
    </row>
    <row r="25" spans="1:11">
      <c r="A25" s="631"/>
      <c r="B25" s="568"/>
      <c r="C25" s="568"/>
      <c r="D25" s="642">
        <v>0</v>
      </c>
      <c r="E25" s="643">
        <f t="shared" si="1"/>
        <v>0</v>
      </c>
      <c r="F25" s="638">
        <f t="shared" si="2"/>
        <v>0</v>
      </c>
      <c r="G25" s="644">
        <v>0</v>
      </c>
      <c r="H25" s="643">
        <f t="shared" si="0"/>
        <v>0</v>
      </c>
      <c r="I25" s="645">
        <v>0</v>
      </c>
      <c r="J25" s="640">
        <f t="shared" si="3"/>
        <v>0</v>
      </c>
      <c r="K25" s="640">
        <f t="shared" si="4"/>
        <v>0</v>
      </c>
    </row>
    <row r="26" spans="1:11">
      <c r="A26" s="631"/>
      <c r="B26" s="568"/>
      <c r="C26" s="568"/>
      <c r="D26" s="642">
        <v>0</v>
      </c>
      <c r="E26" s="643">
        <f t="shared" si="1"/>
        <v>0</v>
      </c>
      <c r="F26" s="638">
        <f t="shared" si="2"/>
        <v>0</v>
      </c>
      <c r="G26" s="644">
        <v>0</v>
      </c>
      <c r="H26" s="643">
        <f t="shared" si="0"/>
        <v>0</v>
      </c>
      <c r="I26" s="645">
        <v>0</v>
      </c>
      <c r="J26" s="640">
        <f t="shared" si="3"/>
        <v>0</v>
      </c>
      <c r="K26" s="640">
        <f t="shared" si="4"/>
        <v>0</v>
      </c>
    </row>
    <row r="27" spans="1:11">
      <c r="A27" s="631"/>
      <c r="B27" s="568"/>
      <c r="C27" s="568"/>
      <c r="D27" s="642">
        <v>0</v>
      </c>
      <c r="E27" s="643">
        <f t="shared" si="1"/>
        <v>0</v>
      </c>
      <c r="F27" s="638">
        <f t="shared" si="2"/>
        <v>0</v>
      </c>
      <c r="G27" s="644">
        <v>0</v>
      </c>
      <c r="H27" s="643">
        <f t="shared" si="0"/>
        <v>0</v>
      </c>
      <c r="I27" s="645">
        <v>0</v>
      </c>
      <c r="J27" s="640">
        <f t="shared" si="3"/>
        <v>0</v>
      </c>
      <c r="K27" s="640">
        <f t="shared" si="4"/>
        <v>0</v>
      </c>
    </row>
    <row r="28" spans="1:11" ht="12.75" customHeight="1">
      <c r="A28" s="631"/>
      <c r="B28" s="568"/>
      <c r="C28" s="568"/>
      <c r="D28" s="642">
        <v>0</v>
      </c>
      <c r="E28" s="643">
        <f t="shared" si="1"/>
        <v>0</v>
      </c>
      <c r="F28" s="638">
        <f t="shared" si="2"/>
        <v>0</v>
      </c>
      <c r="G28" s="644">
        <v>0</v>
      </c>
      <c r="H28" s="643">
        <f t="shared" si="0"/>
        <v>0</v>
      </c>
      <c r="I28" s="645">
        <v>0</v>
      </c>
      <c r="J28" s="640">
        <f t="shared" si="3"/>
        <v>0</v>
      </c>
      <c r="K28" s="640">
        <f t="shared" si="4"/>
        <v>0</v>
      </c>
    </row>
    <row r="29" spans="1:11">
      <c r="A29" s="631"/>
      <c r="B29" s="568"/>
      <c r="C29" s="568"/>
      <c r="D29" s="642">
        <v>0</v>
      </c>
      <c r="E29" s="643">
        <f t="shared" si="1"/>
        <v>0</v>
      </c>
      <c r="F29" s="638">
        <f t="shared" si="2"/>
        <v>0</v>
      </c>
      <c r="G29" s="644">
        <v>0</v>
      </c>
      <c r="H29" s="643">
        <f t="shared" si="0"/>
        <v>0</v>
      </c>
      <c r="I29" s="645">
        <v>0</v>
      </c>
      <c r="J29" s="640">
        <f t="shared" si="3"/>
        <v>0</v>
      </c>
      <c r="K29" s="640">
        <f t="shared" si="4"/>
        <v>0</v>
      </c>
    </row>
    <row r="30" spans="1:11">
      <c r="A30" s="631"/>
      <c r="B30" s="568"/>
      <c r="C30" s="568"/>
      <c r="D30" s="642">
        <v>0</v>
      </c>
      <c r="E30" s="643">
        <f t="shared" si="1"/>
        <v>0</v>
      </c>
      <c r="F30" s="638">
        <f t="shared" si="2"/>
        <v>0</v>
      </c>
      <c r="G30" s="644">
        <v>0</v>
      </c>
      <c r="H30" s="643">
        <f t="shared" si="0"/>
        <v>0</v>
      </c>
      <c r="I30" s="645">
        <v>0</v>
      </c>
      <c r="J30" s="640">
        <f t="shared" si="3"/>
        <v>0</v>
      </c>
      <c r="K30" s="640">
        <f t="shared" si="4"/>
        <v>0</v>
      </c>
    </row>
    <row r="31" spans="1:11">
      <c r="A31" s="631"/>
      <c r="B31" s="568"/>
      <c r="C31" s="568"/>
      <c r="D31" s="642">
        <v>0</v>
      </c>
      <c r="E31" s="643">
        <f t="shared" si="1"/>
        <v>0</v>
      </c>
      <c r="F31" s="638">
        <f t="shared" si="2"/>
        <v>0</v>
      </c>
      <c r="G31" s="644">
        <v>0</v>
      </c>
      <c r="H31" s="643">
        <f t="shared" si="0"/>
        <v>0</v>
      </c>
      <c r="I31" s="645">
        <v>0</v>
      </c>
      <c r="J31" s="640">
        <f t="shared" si="3"/>
        <v>0</v>
      </c>
      <c r="K31" s="640">
        <f t="shared" si="4"/>
        <v>0</v>
      </c>
    </row>
    <row r="32" spans="1:11">
      <c r="A32" s="631"/>
      <c r="B32" s="568"/>
      <c r="C32" s="568"/>
      <c r="D32" s="642">
        <v>0</v>
      </c>
      <c r="E32" s="643">
        <f t="shared" si="1"/>
        <v>0</v>
      </c>
      <c r="F32" s="638">
        <f t="shared" si="2"/>
        <v>0</v>
      </c>
      <c r="G32" s="644">
        <v>0</v>
      </c>
      <c r="H32" s="643">
        <f t="shared" si="0"/>
        <v>0</v>
      </c>
      <c r="I32" s="645">
        <v>0</v>
      </c>
      <c r="J32" s="640">
        <f t="shared" si="3"/>
        <v>0</v>
      </c>
      <c r="K32" s="640">
        <f t="shared" si="4"/>
        <v>0</v>
      </c>
    </row>
    <row r="33" spans="1:12">
      <c r="A33" s="631"/>
      <c r="B33" s="568"/>
      <c r="C33" s="568"/>
      <c r="D33" s="642">
        <v>0</v>
      </c>
      <c r="E33" s="643">
        <f t="shared" si="1"/>
        <v>0</v>
      </c>
      <c r="F33" s="638">
        <f t="shared" si="2"/>
        <v>0</v>
      </c>
      <c r="G33" s="644">
        <v>0</v>
      </c>
      <c r="H33" s="643">
        <f t="shared" si="0"/>
        <v>0</v>
      </c>
      <c r="I33" s="645">
        <v>0</v>
      </c>
      <c r="J33" s="640">
        <f>(H33+I33)*((J$41)*24)</f>
        <v>0</v>
      </c>
      <c r="K33" s="640">
        <f t="shared" si="4"/>
        <v>0</v>
      </c>
    </row>
    <row r="34" spans="1:12">
      <c r="A34" s="631"/>
      <c r="B34" s="568"/>
      <c r="C34" s="568"/>
      <c r="D34" s="642">
        <v>0</v>
      </c>
      <c r="E34" s="643">
        <f t="shared" si="1"/>
        <v>0</v>
      </c>
      <c r="F34" s="638">
        <f t="shared" si="2"/>
        <v>0</v>
      </c>
      <c r="G34" s="644">
        <v>0</v>
      </c>
      <c r="H34" s="643">
        <f t="shared" si="0"/>
        <v>0</v>
      </c>
      <c r="I34" s="645">
        <v>0</v>
      </c>
      <c r="J34" s="640">
        <f t="shared" si="3"/>
        <v>0</v>
      </c>
      <c r="K34" s="640">
        <f t="shared" si="4"/>
        <v>0</v>
      </c>
    </row>
    <row r="35" spans="1:12" ht="13.5" customHeight="1">
      <c r="A35" s="631"/>
      <c r="B35" s="568"/>
      <c r="C35" s="568"/>
      <c r="D35" s="642">
        <v>0</v>
      </c>
      <c r="E35" s="643">
        <f t="shared" si="1"/>
        <v>0</v>
      </c>
      <c r="F35" s="638">
        <f t="shared" si="2"/>
        <v>0</v>
      </c>
      <c r="G35" s="644">
        <v>0</v>
      </c>
      <c r="H35" s="643">
        <f t="shared" si="0"/>
        <v>0</v>
      </c>
      <c r="I35" s="645">
        <v>0</v>
      </c>
      <c r="J35" s="640">
        <f t="shared" si="3"/>
        <v>0</v>
      </c>
      <c r="K35" s="640">
        <f t="shared" si="4"/>
        <v>0</v>
      </c>
    </row>
    <row r="36" spans="1:12" ht="13.5" customHeight="1">
      <c r="A36" s="631"/>
      <c r="B36" s="568"/>
      <c r="C36" s="568"/>
      <c r="D36" s="642">
        <v>0</v>
      </c>
      <c r="E36" s="643">
        <f t="shared" si="1"/>
        <v>0</v>
      </c>
      <c r="F36" s="638">
        <f t="shared" si="2"/>
        <v>0</v>
      </c>
      <c r="G36" s="644">
        <v>0</v>
      </c>
      <c r="H36" s="643">
        <f t="shared" si="0"/>
        <v>0</v>
      </c>
      <c r="I36" s="645">
        <v>0</v>
      </c>
      <c r="J36" s="640">
        <f t="shared" si="3"/>
        <v>0</v>
      </c>
      <c r="K36" s="640">
        <f t="shared" si="4"/>
        <v>0</v>
      </c>
    </row>
    <row r="37" spans="1:12">
      <c r="A37" s="631"/>
      <c r="B37" s="568"/>
      <c r="C37" s="568"/>
      <c r="D37" s="642">
        <v>0</v>
      </c>
      <c r="E37" s="643">
        <f t="shared" si="1"/>
        <v>0</v>
      </c>
      <c r="F37" s="638">
        <f t="shared" si="2"/>
        <v>0</v>
      </c>
      <c r="G37" s="644">
        <v>0</v>
      </c>
      <c r="H37" s="643">
        <f t="shared" si="0"/>
        <v>0</v>
      </c>
      <c r="I37" s="645">
        <v>0</v>
      </c>
      <c r="J37" s="640">
        <f t="shared" si="3"/>
        <v>0</v>
      </c>
      <c r="K37" s="640">
        <f t="shared" si="4"/>
        <v>0</v>
      </c>
    </row>
    <row r="38" spans="1:12">
      <c r="A38" s="631"/>
      <c r="B38" s="547"/>
      <c r="C38" s="547"/>
      <c r="D38" s="646"/>
      <c r="E38" s="647"/>
      <c r="F38" s="548"/>
      <c r="G38" s="549"/>
      <c r="H38" s="547"/>
      <c r="I38" s="547"/>
      <c r="J38" s="547"/>
      <c r="K38" s="547"/>
    </row>
    <row r="39" spans="1:12">
      <c r="A39" s="631">
        <v>4</v>
      </c>
      <c r="B39" s="326" t="s">
        <v>687</v>
      </c>
      <c r="C39" s="326"/>
      <c r="D39" s="648">
        <f t="shared" ref="D39:F39" si="5">SUM(D18:D38)</f>
        <v>0</v>
      </c>
      <c r="E39" s="648">
        <f t="shared" si="5"/>
        <v>0</v>
      </c>
      <c r="F39" s="648">
        <f t="shared" si="5"/>
        <v>0</v>
      </c>
      <c r="G39" s="648">
        <f>SUM(G18:G38)</f>
        <v>0</v>
      </c>
      <c r="H39" s="648">
        <f>SUM(H18:H38)</f>
        <v>0</v>
      </c>
      <c r="I39" s="648"/>
      <c r="J39" s="648">
        <f>SUM(J18:J38)</f>
        <v>0</v>
      </c>
      <c r="K39" s="648">
        <f>SUM(K18:K38)</f>
        <v>0</v>
      </c>
    </row>
    <row r="40" spans="1:12">
      <c r="A40" s="631"/>
      <c r="B40" s="326"/>
      <c r="C40" s="326"/>
      <c r="D40" s="648"/>
      <c r="E40" s="648"/>
      <c r="F40" s="648"/>
      <c r="G40" s="648"/>
      <c r="H40" s="648"/>
      <c r="I40" s="648"/>
      <c r="J40" s="648"/>
      <c r="K40" s="648"/>
    </row>
    <row r="41" spans="1:12">
      <c r="A41" s="631"/>
      <c r="B41" s="326"/>
      <c r="C41" s="326"/>
      <c r="D41" s="648"/>
      <c r="E41" s="648"/>
      <c r="F41" s="648"/>
      <c r="G41" s="648" t="s">
        <v>639</v>
      </c>
      <c r="H41" s="648"/>
      <c r="I41" s="648"/>
      <c r="J41" s="649">
        <f>'[1]6-True-Up Interest'!H15</f>
        <v>6.9142857142857148E-3</v>
      </c>
      <c r="K41" s="648"/>
    </row>
    <row r="42" spans="1:12">
      <c r="A42" s="631"/>
      <c r="B42" s="326"/>
      <c r="C42" s="326"/>
      <c r="D42" s="648"/>
      <c r="E42" s="648"/>
      <c r="F42" s="648"/>
      <c r="G42" s="648" t="s">
        <v>640</v>
      </c>
      <c r="H42" s="648"/>
      <c r="I42" s="648"/>
      <c r="J42" s="648">
        <f>+J39</f>
        <v>0</v>
      </c>
      <c r="K42" s="648"/>
    </row>
    <row r="43" spans="1:12">
      <c r="A43" s="631"/>
      <c r="B43" s="326" t="s">
        <v>275</v>
      </c>
      <c r="C43" s="326"/>
      <c r="D43" s="326"/>
      <c r="E43" s="326"/>
      <c r="F43" s="326"/>
      <c r="G43" s="326"/>
      <c r="H43" s="326"/>
      <c r="I43" s="326"/>
      <c r="J43" s="326"/>
      <c r="K43" s="326"/>
      <c r="L43" s="326"/>
    </row>
    <row r="44" spans="1:12">
      <c r="A44" s="631"/>
      <c r="B44" s="326" t="s">
        <v>876</v>
      </c>
      <c r="C44" s="326"/>
      <c r="D44" s="326"/>
      <c r="E44" s="326"/>
      <c r="F44" s="326"/>
      <c r="G44" s="326"/>
      <c r="H44" s="326"/>
      <c r="I44" s="326"/>
      <c r="J44" s="326"/>
      <c r="K44" s="326"/>
      <c r="L44" s="326"/>
    </row>
    <row r="45" spans="1:12">
      <c r="A45" s="631"/>
      <c r="B45" s="328" t="s">
        <v>931</v>
      </c>
      <c r="C45" s="326"/>
      <c r="D45" s="326"/>
      <c r="E45" s="326"/>
      <c r="F45" s="326"/>
      <c r="G45" s="326"/>
      <c r="H45" s="326"/>
      <c r="I45" s="326"/>
      <c r="J45" s="326"/>
      <c r="K45" s="326"/>
      <c r="L45" s="326"/>
    </row>
    <row r="46" spans="1:12">
      <c r="A46" s="631"/>
      <c r="B46" s="326" t="s">
        <v>882</v>
      </c>
      <c r="C46" s="326"/>
      <c r="D46" s="326"/>
      <c r="E46" s="326"/>
      <c r="F46" s="326"/>
      <c r="G46" s="326"/>
      <c r="H46" s="326"/>
      <c r="I46" s="326"/>
      <c r="J46" s="326"/>
      <c r="K46" s="326"/>
      <c r="L46" s="326"/>
    </row>
    <row r="47" spans="1:12">
      <c r="A47" s="631"/>
      <c r="B47" s="25" t="s">
        <v>883</v>
      </c>
      <c r="C47" s="326"/>
      <c r="D47" s="326"/>
      <c r="E47" s="326"/>
      <c r="F47" s="326"/>
      <c r="G47" s="326"/>
      <c r="H47" s="326"/>
      <c r="I47" s="326"/>
      <c r="J47" s="326"/>
      <c r="K47" s="326"/>
      <c r="L47" s="326"/>
    </row>
    <row r="48" spans="1:12">
      <c r="A48" s="631"/>
      <c r="B48" s="326" t="s">
        <v>852</v>
      </c>
      <c r="C48" s="326"/>
      <c r="D48" s="326"/>
      <c r="E48" s="326"/>
      <c r="F48" s="326"/>
      <c r="G48" s="326"/>
      <c r="H48" s="326"/>
      <c r="I48" s="326"/>
      <c r="J48" s="326"/>
      <c r="K48" s="326"/>
      <c r="L48" s="326"/>
    </row>
    <row r="49" spans="1:12">
      <c r="A49" s="631"/>
      <c r="B49" s="550" t="s">
        <v>884</v>
      </c>
      <c r="C49" s="326"/>
      <c r="D49" s="326"/>
      <c r="E49" s="326"/>
      <c r="F49" s="326"/>
      <c r="G49" s="326"/>
      <c r="H49" s="326"/>
      <c r="I49" s="326"/>
      <c r="J49" s="326"/>
      <c r="K49" s="326"/>
      <c r="L49" s="326"/>
    </row>
    <row r="50" spans="1:12">
      <c r="A50" s="631"/>
      <c r="B50" s="326"/>
      <c r="C50" s="326"/>
      <c r="D50" s="326"/>
      <c r="E50" s="326"/>
      <c r="F50" s="326"/>
      <c r="G50" s="326"/>
      <c r="H50" s="326"/>
      <c r="I50" s="326"/>
      <c r="J50" s="326"/>
      <c r="K50" s="326"/>
      <c r="L50" s="326"/>
    </row>
    <row r="51" spans="1:12">
      <c r="A51" s="631"/>
      <c r="J51" s="326"/>
      <c r="K51" s="326"/>
      <c r="L51" s="326"/>
    </row>
    <row r="52" spans="1:12">
      <c r="A52" s="631"/>
      <c r="C52" s="326"/>
      <c r="D52" s="326"/>
      <c r="E52" s="326"/>
      <c r="F52" s="326"/>
      <c r="G52" s="326"/>
      <c r="H52" s="328"/>
      <c r="I52" s="326"/>
      <c r="J52" s="326"/>
      <c r="K52" s="326"/>
      <c r="L52" s="326"/>
    </row>
    <row r="53" spans="1:12">
      <c r="A53" s="631"/>
      <c r="C53" s="326"/>
      <c r="D53" s="326"/>
      <c r="E53" s="326"/>
      <c r="F53" s="326"/>
      <c r="G53" s="326"/>
      <c r="H53" s="328"/>
      <c r="I53" s="326"/>
      <c r="J53" s="326"/>
      <c r="K53" s="326"/>
      <c r="L53" s="326"/>
    </row>
    <row r="54" spans="1:12">
      <c r="A54" s="631"/>
      <c r="B54" s="551"/>
      <c r="C54" s="551"/>
      <c r="D54" s="27"/>
      <c r="E54" s="27"/>
      <c r="F54" s="27"/>
      <c r="G54" s="27"/>
      <c r="H54" s="27"/>
      <c r="I54" s="551"/>
      <c r="J54" s="551"/>
    </row>
    <row r="55" spans="1:12">
      <c r="A55" s="650" t="s">
        <v>742</v>
      </c>
      <c r="C55" s="551"/>
      <c r="D55" s="27"/>
      <c r="E55" s="27"/>
      <c r="F55" s="27"/>
      <c r="G55" s="27"/>
      <c r="H55" s="27"/>
      <c r="I55" s="551"/>
      <c r="J55" s="551"/>
    </row>
    <row r="56" spans="1:12">
      <c r="A56" s="651"/>
      <c r="B56" s="56" t="s">
        <v>293</v>
      </c>
      <c r="C56" s="553" t="s">
        <v>294</v>
      </c>
      <c r="D56" s="552" t="s">
        <v>295</v>
      </c>
      <c r="E56" s="552" t="s">
        <v>296</v>
      </c>
      <c r="F56" s="56"/>
      <c r="J56" s="551"/>
    </row>
    <row r="57" spans="1:12">
      <c r="A57" s="651"/>
      <c r="B57" s="554" t="str">
        <f>+A55</f>
        <v>Prior Period Adjustment</v>
      </c>
      <c r="C57" s="555" t="s">
        <v>19</v>
      </c>
      <c r="D57" s="556" t="s">
        <v>503</v>
      </c>
      <c r="E57" s="556" t="s">
        <v>21</v>
      </c>
      <c r="J57" s="551"/>
    </row>
    <row r="58" spans="1:12">
      <c r="A58" s="651"/>
      <c r="B58" s="557" t="s">
        <v>743</v>
      </c>
      <c r="C58" s="558" t="s">
        <v>641</v>
      </c>
      <c r="D58" s="558" t="s">
        <v>601</v>
      </c>
      <c r="E58" s="558" t="s">
        <v>642</v>
      </c>
      <c r="J58" s="551"/>
    </row>
    <row r="59" spans="1:12">
      <c r="A59" s="651" t="s">
        <v>217</v>
      </c>
      <c r="B59" s="559">
        <v>0</v>
      </c>
      <c r="C59" s="560">
        <v>0</v>
      </c>
      <c r="D59" s="560">
        <v>0</v>
      </c>
      <c r="E59" s="561">
        <f>+C59+D59</f>
        <v>0</v>
      </c>
      <c r="J59" s="551"/>
    </row>
    <row r="60" spans="1:12">
      <c r="A60" s="651"/>
      <c r="B60" s="562"/>
      <c r="C60" s="51"/>
      <c r="D60" s="51"/>
      <c r="E60" s="450"/>
      <c r="J60" s="551"/>
    </row>
    <row r="61" spans="1:12">
      <c r="A61" s="651"/>
      <c r="C61" s="551"/>
      <c r="D61" s="551"/>
      <c r="E61" s="551"/>
      <c r="F61" s="551"/>
      <c r="G61" s="551"/>
      <c r="H61" s="18"/>
      <c r="J61" s="551"/>
    </row>
    <row r="62" spans="1:12" ht="66" customHeight="1">
      <c r="A62" s="651"/>
      <c r="C62" s="621"/>
      <c r="D62" s="563"/>
      <c r="E62" s="563"/>
      <c r="F62" s="563"/>
      <c r="G62" s="563"/>
      <c r="H62" s="563"/>
      <c r="I62" s="563"/>
      <c r="J62" s="551"/>
    </row>
    <row r="63" spans="1:12" ht="56.25" customHeight="1">
      <c r="A63" s="652" t="s">
        <v>275</v>
      </c>
      <c r="B63" s="125" t="s">
        <v>75</v>
      </c>
      <c r="C63" s="1208" t="s">
        <v>889</v>
      </c>
      <c r="D63" s="1208"/>
      <c r="E63" s="1208"/>
      <c r="F63" s="1208"/>
      <c r="G63" s="1208"/>
      <c r="H63" s="1208"/>
      <c r="I63" s="1208"/>
      <c r="J63" s="1208"/>
    </row>
    <row r="64" spans="1:12" ht="27" customHeight="1">
      <c r="A64" s="651"/>
      <c r="B64" s="530" t="s">
        <v>76</v>
      </c>
      <c r="C64" s="1203" t="s">
        <v>744</v>
      </c>
      <c r="D64" s="1203"/>
      <c r="E64" s="1203"/>
      <c r="F64" s="1203"/>
      <c r="G64" s="1203"/>
      <c r="H64" s="1203"/>
      <c r="I64" s="1203"/>
      <c r="J64" s="551"/>
    </row>
    <row r="68" ht="24" customHeight="1"/>
  </sheetData>
  <mergeCells count="4">
    <mergeCell ref="C64:I64"/>
    <mergeCell ref="D10:E10"/>
    <mergeCell ref="D11:E11"/>
    <mergeCell ref="C63:J63"/>
  </mergeCells>
  <phoneticPr fontId="0" type="noConversion"/>
  <pageMargins left="0.25" right="0.25" top="0.75" bottom="0.75" header="0.3" footer="0.3"/>
  <pageSetup scale="52" orientation="landscape"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P77"/>
  <sheetViews>
    <sheetView zoomScale="115" zoomScaleNormal="115" zoomScaleSheetLayoutView="78" workbookViewId="0"/>
  </sheetViews>
  <sheetFormatPr defaultColWidth="8.84375" defaultRowHeight="13"/>
  <cols>
    <col min="1" max="1" width="4.84375" style="13" customWidth="1"/>
    <col min="2" max="2" width="29" style="15" bestFit="1" customWidth="1"/>
    <col min="3" max="3" width="20" style="15" customWidth="1"/>
    <col min="4" max="4" width="19.23046875" style="15" customWidth="1"/>
    <col min="5" max="5" width="16" style="15" customWidth="1"/>
    <col min="6" max="6" width="17.3046875" style="15" customWidth="1"/>
    <col min="7" max="7" width="21.3046875" style="15" customWidth="1"/>
    <col min="8" max="8" width="18" style="15" customWidth="1"/>
    <col min="9" max="9" width="20.69140625" style="15" customWidth="1"/>
    <col min="10" max="10" width="25.23046875" style="15" customWidth="1"/>
    <col min="11" max="14" width="11.69140625" style="15" customWidth="1"/>
    <col min="15" max="16384" width="8.84375" style="15"/>
  </cols>
  <sheetData>
    <row r="1" spans="1:12">
      <c r="C1" s="1"/>
      <c r="D1" s="1"/>
      <c r="E1" s="1"/>
      <c r="G1" s="20" t="s">
        <v>284</v>
      </c>
      <c r="H1" s="1"/>
      <c r="I1" s="1"/>
      <c r="J1" s="7" t="s">
        <v>943</v>
      </c>
    </row>
    <row r="2" spans="1:12">
      <c r="A2" s="369"/>
      <c r="C2" s="366"/>
      <c r="D2" s="1"/>
      <c r="E2" s="1"/>
      <c r="F2" s="1"/>
      <c r="G2" s="412" t="s">
        <v>416</v>
      </c>
      <c r="H2" s="1"/>
      <c r="I2" s="1"/>
      <c r="J2" s="1"/>
      <c r="L2" s="367"/>
    </row>
    <row r="3" spans="1:12">
      <c r="A3" s="369"/>
      <c r="C3" s="1"/>
      <c r="D3" s="1"/>
      <c r="E3" s="1"/>
      <c r="F3" s="1"/>
      <c r="G3" s="296" t="str">
        <f>+'Attachment H'!D5</f>
        <v>GridLiance High Plains LLC</v>
      </c>
      <c r="H3" s="1"/>
      <c r="I3" s="1"/>
      <c r="J3" s="1"/>
    </row>
    <row r="4" spans="1:12">
      <c r="A4" s="369"/>
      <c r="C4" s="1"/>
      <c r="D4" s="1"/>
      <c r="E4" s="1"/>
      <c r="F4" s="1"/>
      <c r="G4" s="1"/>
      <c r="H4" s="1"/>
      <c r="I4" s="1"/>
      <c r="J4" s="1"/>
    </row>
    <row r="5" spans="1:12">
      <c r="A5" s="369"/>
      <c r="B5" s="2"/>
      <c r="C5" s="2"/>
      <c r="D5" s="2"/>
      <c r="E5" s="2"/>
      <c r="F5" s="2"/>
      <c r="G5" s="2"/>
      <c r="H5" s="2"/>
      <c r="I5" s="2"/>
      <c r="J5" s="2"/>
    </row>
    <row r="6" spans="1:12">
      <c r="A6" s="369"/>
      <c r="B6" s="2"/>
      <c r="C6" s="1211" t="s">
        <v>305</v>
      </c>
      <c r="D6" s="1211"/>
      <c r="E6" s="11" t="s">
        <v>307</v>
      </c>
      <c r="F6" s="11" t="s">
        <v>308</v>
      </c>
      <c r="G6" s="1211" t="s">
        <v>306</v>
      </c>
      <c r="H6" s="1211"/>
      <c r="I6" s="1210" t="s">
        <v>304</v>
      </c>
      <c r="J6" s="1210"/>
    </row>
    <row r="7" spans="1:12" s="12" customFormat="1" ht="26">
      <c r="A7" s="370" t="s">
        <v>292</v>
      </c>
      <c r="B7" s="3" t="s">
        <v>253</v>
      </c>
      <c r="C7" s="3" t="s">
        <v>25</v>
      </c>
      <c r="D7" s="3" t="s">
        <v>263</v>
      </c>
      <c r="E7" s="3" t="s">
        <v>745</v>
      </c>
      <c r="F7" s="3" t="s">
        <v>254</v>
      </c>
      <c r="G7" s="3" t="s">
        <v>255</v>
      </c>
      <c r="H7" s="3" t="s">
        <v>256</v>
      </c>
      <c r="I7" s="3" t="s">
        <v>25</v>
      </c>
      <c r="J7" s="3" t="s">
        <v>263</v>
      </c>
    </row>
    <row r="8" spans="1:12" s="14" customFormat="1">
      <c r="A8" s="369"/>
      <c r="B8" s="11" t="s">
        <v>293</v>
      </c>
      <c r="C8" s="11" t="s">
        <v>294</v>
      </c>
      <c r="D8" s="11" t="s">
        <v>295</v>
      </c>
      <c r="E8" s="3" t="s">
        <v>296</v>
      </c>
      <c r="F8" s="3" t="s">
        <v>298</v>
      </c>
      <c r="G8" s="3" t="s">
        <v>297</v>
      </c>
      <c r="H8" s="3" t="s">
        <v>299</v>
      </c>
      <c r="I8" s="4" t="s">
        <v>300</v>
      </c>
      <c r="J8" s="4" t="s">
        <v>301</v>
      </c>
    </row>
    <row r="9" spans="1:12" s="14" customFormat="1">
      <c r="A9" s="624"/>
      <c r="B9" s="608" t="s">
        <v>747</v>
      </c>
      <c r="C9" s="412">
        <v>2</v>
      </c>
      <c r="D9" s="412">
        <v>4</v>
      </c>
      <c r="E9" s="413">
        <v>27</v>
      </c>
      <c r="F9" s="413">
        <v>31</v>
      </c>
      <c r="G9" s="413">
        <v>34</v>
      </c>
      <c r="H9" s="413">
        <v>35</v>
      </c>
      <c r="I9" s="414">
        <v>9</v>
      </c>
      <c r="J9" s="414">
        <v>11</v>
      </c>
    </row>
    <row r="10" spans="1:12" s="14" customFormat="1" ht="26">
      <c r="A10" s="369"/>
      <c r="B10" s="11"/>
      <c r="C10" s="482" t="s">
        <v>549</v>
      </c>
      <c r="D10" s="532" t="s">
        <v>595</v>
      </c>
      <c r="E10" s="653" t="s">
        <v>180</v>
      </c>
      <c r="F10" s="482" t="s">
        <v>875</v>
      </c>
      <c r="G10" s="482" t="s">
        <v>553</v>
      </c>
      <c r="H10" s="482" t="s">
        <v>552</v>
      </c>
      <c r="I10" s="482" t="s">
        <v>550</v>
      </c>
      <c r="J10" s="482" t="s">
        <v>551</v>
      </c>
    </row>
    <row r="11" spans="1:12">
      <c r="A11" s="369">
        <v>1</v>
      </c>
      <c r="B11" s="5" t="s">
        <v>290</v>
      </c>
      <c r="C11" s="6">
        <v>0</v>
      </c>
      <c r="D11" s="6">
        <v>15234.695919002448</v>
      </c>
      <c r="E11" s="6">
        <v>0</v>
      </c>
      <c r="F11" s="6">
        <v>0</v>
      </c>
      <c r="G11" s="6">
        <v>829687.05491261906</v>
      </c>
      <c r="H11" s="625">
        <v>0</v>
      </c>
      <c r="I11" s="6">
        <v>0</v>
      </c>
      <c r="J11" s="6">
        <v>6161.8271220279003</v>
      </c>
    </row>
    <row r="12" spans="1:12">
      <c r="A12" s="369">
        <v>2</v>
      </c>
      <c r="B12" s="5" t="s">
        <v>105</v>
      </c>
      <c r="C12" s="6">
        <v>0</v>
      </c>
      <c r="D12" s="6">
        <v>15234.695919002448</v>
      </c>
      <c r="E12" s="6">
        <v>0</v>
      </c>
      <c r="F12" s="6">
        <v>0</v>
      </c>
      <c r="G12" s="6">
        <v>829687.05491261906</v>
      </c>
      <c r="H12" s="6">
        <v>0</v>
      </c>
      <c r="I12" s="625">
        <v>0</v>
      </c>
      <c r="J12" s="6">
        <v>6223.019817302561</v>
      </c>
    </row>
    <row r="13" spans="1:12">
      <c r="A13" s="369">
        <v>3</v>
      </c>
      <c r="B13" s="1" t="s">
        <v>104</v>
      </c>
      <c r="C13" s="6">
        <v>0</v>
      </c>
      <c r="D13" s="6">
        <v>15234.695919002448</v>
      </c>
      <c r="E13" s="6">
        <v>0</v>
      </c>
      <c r="F13" s="6">
        <v>0</v>
      </c>
      <c r="G13" s="6">
        <v>829687.05491261906</v>
      </c>
      <c r="H13" s="6">
        <v>0</v>
      </c>
      <c r="I13" s="625">
        <v>0</v>
      </c>
      <c r="J13" s="6">
        <v>6284.2125125772209</v>
      </c>
    </row>
    <row r="14" spans="1:12">
      <c r="A14" s="369">
        <v>4</v>
      </c>
      <c r="B14" s="1" t="s">
        <v>257</v>
      </c>
      <c r="C14" s="6">
        <v>0</v>
      </c>
      <c r="D14" s="6">
        <v>15234.695919002448</v>
      </c>
      <c r="E14" s="6">
        <v>0</v>
      </c>
      <c r="F14" s="6">
        <v>0</v>
      </c>
      <c r="G14" s="6">
        <v>829687.05491261906</v>
      </c>
      <c r="H14" s="6">
        <v>0</v>
      </c>
      <c r="I14" s="625">
        <v>0</v>
      </c>
      <c r="J14" s="6">
        <v>6345.4052078518807</v>
      </c>
    </row>
    <row r="15" spans="1:12">
      <c r="A15" s="369">
        <v>5</v>
      </c>
      <c r="B15" s="1" t="s">
        <v>95</v>
      </c>
      <c r="C15" s="6">
        <v>0</v>
      </c>
      <c r="D15" s="6">
        <v>15234.695919002448</v>
      </c>
      <c r="E15" s="6">
        <v>0</v>
      </c>
      <c r="F15" s="6">
        <v>0</v>
      </c>
      <c r="G15" s="6">
        <v>829687.05491261906</v>
      </c>
      <c r="H15" s="6">
        <v>0</v>
      </c>
      <c r="I15" s="625">
        <v>0</v>
      </c>
      <c r="J15" s="6">
        <v>6406.5979031265406</v>
      </c>
    </row>
    <row r="16" spans="1:12">
      <c r="A16" s="369">
        <v>6</v>
      </c>
      <c r="B16" s="1" t="s">
        <v>92</v>
      </c>
      <c r="C16" s="6">
        <v>0</v>
      </c>
      <c r="D16" s="6">
        <v>15234.695919002448</v>
      </c>
      <c r="E16" s="6">
        <v>0</v>
      </c>
      <c r="F16" s="6">
        <v>0</v>
      </c>
      <c r="G16" s="6">
        <v>829687.05491261906</v>
      </c>
      <c r="H16" s="6">
        <v>0</v>
      </c>
      <c r="I16" s="625">
        <v>0</v>
      </c>
      <c r="J16" s="6">
        <v>6467.7905984012004</v>
      </c>
    </row>
    <row r="17" spans="1:10">
      <c r="A17" s="369">
        <v>7</v>
      </c>
      <c r="B17" s="1" t="s">
        <v>145</v>
      </c>
      <c r="C17" s="6">
        <v>0</v>
      </c>
      <c r="D17" s="6">
        <v>15234.695919002448</v>
      </c>
      <c r="E17" s="6">
        <v>0</v>
      </c>
      <c r="F17" s="6">
        <v>0</v>
      </c>
      <c r="G17" s="6">
        <v>829687.05491261906</v>
      </c>
      <c r="H17" s="6">
        <v>0</v>
      </c>
      <c r="I17" s="625">
        <v>0</v>
      </c>
      <c r="J17" s="6">
        <v>6528.9832936758612</v>
      </c>
    </row>
    <row r="18" spans="1:10">
      <c r="A18" s="369">
        <v>8</v>
      </c>
      <c r="B18" s="1" t="s">
        <v>102</v>
      </c>
      <c r="C18" s="6">
        <v>0</v>
      </c>
      <c r="D18" s="6">
        <v>15234.695919002448</v>
      </c>
      <c r="E18" s="6">
        <v>0</v>
      </c>
      <c r="F18" s="6">
        <v>0</v>
      </c>
      <c r="G18" s="6">
        <v>829687.05491261906</v>
      </c>
      <c r="H18" s="6">
        <v>0</v>
      </c>
      <c r="I18" s="625">
        <v>0</v>
      </c>
      <c r="J18" s="6">
        <v>6590.1759889505211</v>
      </c>
    </row>
    <row r="19" spans="1:10">
      <c r="A19" s="369">
        <v>9</v>
      </c>
      <c r="B19" s="1" t="s">
        <v>258</v>
      </c>
      <c r="C19" s="6">
        <v>0</v>
      </c>
      <c r="D19" s="6">
        <v>15234.695919002448</v>
      </c>
      <c r="E19" s="6">
        <v>0</v>
      </c>
      <c r="F19" s="6">
        <v>0</v>
      </c>
      <c r="G19" s="6">
        <v>829687.05491261906</v>
      </c>
      <c r="H19" s="6">
        <v>0</v>
      </c>
      <c r="I19" s="625">
        <v>0</v>
      </c>
      <c r="J19" s="6">
        <v>6651.3686842251809</v>
      </c>
    </row>
    <row r="20" spans="1:10">
      <c r="A20" s="369">
        <v>10</v>
      </c>
      <c r="B20" s="1" t="s">
        <v>100</v>
      </c>
      <c r="C20" s="6">
        <v>0</v>
      </c>
      <c r="D20" s="6">
        <v>15234.695919002448</v>
      </c>
      <c r="E20" s="6">
        <v>0</v>
      </c>
      <c r="F20" s="6">
        <v>0</v>
      </c>
      <c r="G20" s="6">
        <v>829687.05491261906</v>
      </c>
      <c r="H20" s="6">
        <v>0</v>
      </c>
      <c r="I20" s="625">
        <v>0</v>
      </c>
      <c r="J20" s="6">
        <v>6712.5613794998408</v>
      </c>
    </row>
    <row r="21" spans="1:10">
      <c r="A21" s="369">
        <v>11</v>
      </c>
      <c r="B21" s="1" t="s">
        <v>106</v>
      </c>
      <c r="C21" s="6">
        <v>0</v>
      </c>
      <c r="D21" s="6">
        <v>15234.695919002448</v>
      </c>
      <c r="E21" s="6">
        <v>0</v>
      </c>
      <c r="F21" s="6">
        <v>0</v>
      </c>
      <c r="G21" s="6">
        <v>829687.05491261906</v>
      </c>
      <c r="H21" s="6">
        <v>0</v>
      </c>
      <c r="I21" s="625">
        <v>0</v>
      </c>
      <c r="J21" s="6">
        <v>6773.7540747744997</v>
      </c>
    </row>
    <row r="22" spans="1:10">
      <c r="A22" s="369">
        <v>12</v>
      </c>
      <c r="B22" s="1" t="s">
        <v>99</v>
      </c>
      <c r="C22" s="6">
        <v>0</v>
      </c>
      <c r="D22" s="6">
        <v>15234.695919002448</v>
      </c>
      <c r="E22" s="6">
        <v>0</v>
      </c>
      <c r="F22" s="6">
        <v>0</v>
      </c>
      <c r="G22" s="6">
        <v>829687.05491261906</v>
      </c>
      <c r="H22" s="6">
        <v>0</v>
      </c>
      <c r="I22" s="625">
        <v>0</v>
      </c>
      <c r="J22" s="6">
        <v>6834.9467700491587</v>
      </c>
    </row>
    <row r="23" spans="1:10">
      <c r="A23" s="369">
        <v>13</v>
      </c>
      <c r="B23" s="1" t="s">
        <v>291</v>
      </c>
      <c r="C23" s="6">
        <v>0</v>
      </c>
      <c r="D23" s="6">
        <v>15234.695919002448</v>
      </c>
      <c r="E23" s="6">
        <v>0</v>
      </c>
      <c r="F23" s="6">
        <v>0</v>
      </c>
      <c r="G23" s="6">
        <v>829687.05491261906</v>
      </c>
      <c r="H23" s="6">
        <v>0</v>
      </c>
      <c r="I23" s="625">
        <v>0</v>
      </c>
      <c r="J23" s="6">
        <v>6896.1394653238185</v>
      </c>
    </row>
    <row r="24" spans="1:10" ht="13.5" thickBot="1">
      <c r="A24" s="369">
        <v>14</v>
      </c>
      <c r="B24" s="7" t="s">
        <v>417</v>
      </c>
      <c r="C24" s="763">
        <f t="shared" ref="C24:H24" si="0">SUM(C11:C23)/13</f>
        <v>0</v>
      </c>
      <c r="D24" s="763">
        <f>SUM(D11:D23)/13</f>
        <v>15234.695919002444</v>
      </c>
      <c r="E24" s="763">
        <f t="shared" si="0"/>
        <v>0</v>
      </c>
      <c r="F24" s="763">
        <f t="shared" si="0"/>
        <v>0</v>
      </c>
      <c r="G24" s="763">
        <f t="shared" si="0"/>
        <v>829687.05491261918</v>
      </c>
      <c r="H24" s="763">
        <f t="shared" si="0"/>
        <v>0</v>
      </c>
      <c r="I24" s="763">
        <f>SUM(I11:I23)/13</f>
        <v>0</v>
      </c>
      <c r="J24" s="763">
        <f>SUM(J11:J23)/13</f>
        <v>6528.9832936758603</v>
      </c>
    </row>
    <row r="25" spans="1:10" ht="13.5" thickTop="1">
      <c r="A25" s="369"/>
      <c r="B25" s="1"/>
      <c r="C25" s="9"/>
      <c r="D25" s="16"/>
      <c r="E25" s="16"/>
      <c r="F25" s="16"/>
      <c r="G25" s="9"/>
      <c r="H25" s="9"/>
      <c r="I25" s="9"/>
    </row>
    <row r="26" spans="1:10">
      <c r="A26" s="369"/>
      <c r="B26" s="10"/>
      <c r="C26" s="1210" t="s">
        <v>309</v>
      </c>
      <c r="D26" s="1210"/>
      <c r="E26" s="1210"/>
      <c r="F26" s="1210"/>
      <c r="G26" s="1210"/>
      <c r="H26" s="1210"/>
      <c r="I26" s="1210"/>
    </row>
    <row r="27" spans="1:10" ht="72" customHeight="1">
      <c r="A27" s="369" t="s">
        <v>292</v>
      </c>
      <c r="B27" s="11" t="s">
        <v>253</v>
      </c>
      <c r="C27" s="4" t="s">
        <v>259</v>
      </c>
      <c r="D27" s="4" t="s">
        <v>260</v>
      </c>
      <c r="E27" s="4" t="s">
        <v>625</v>
      </c>
      <c r="F27" s="4" t="s">
        <v>626</v>
      </c>
      <c r="G27" s="4" t="s">
        <v>627</v>
      </c>
      <c r="H27" s="4" t="s">
        <v>746</v>
      </c>
      <c r="I27" s="4" t="s">
        <v>419</v>
      </c>
    </row>
    <row r="28" spans="1:10" s="14" customFormat="1">
      <c r="A28" s="369"/>
      <c r="B28" s="11" t="s">
        <v>293</v>
      </c>
      <c r="C28" s="4" t="s">
        <v>294</v>
      </c>
      <c r="D28" s="4" t="s">
        <v>295</v>
      </c>
      <c r="E28" s="4" t="s">
        <v>296</v>
      </c>
      <c r="F28" s="4" t="s">
        <v>298</v>
      </c>
      <c r="G28" s="4" t="s">
        <v>297</v>
      </c>
      <c r="H28" s="4" t="s">
        <v>299</v>
      </c>
      <c r="I28" s="4" t="s">
        <v>300</v>
      </c>
    </row>
    <row r="29" spans="1:10" s="14" customFormat="1">
      <c r="A29" s="624"/>
      <c r="B29" s="608" t="s">
        <v>747</v>
      </c>
      <c r="C29" s="414">
        <v>28</v>
      </c>
      <c r="D29" s="414">
        <v>29</v>
      </c>
      <c r="E29" s="414">
        <v>22</v>
      </c>
      <c r="F29" s="414">
        <v>23</v>
      </c>
      <c r="G29" s="414">
        <v>24</v>
      </c>
      <c r="H29" s="414">
        <v>25</v>
      </c>
      <c r="I29" s="414">
        <v>26</v>
      </c>
    </row>
    <row r="30" spans="1:10" s="14" customFormat="1" ht="26">
      <c r="A30" s="369"/>
      <c r="B30" s="11"/>
      <c r="C30" s="533" t="s">
        <v>621</v>
      </c>
      <c r="D30" s="4" t="s">
        <v>622</v>
      </c>
      <c r="E30" s="4" t="s">
        <v>623</v>
      </c>
      <c r="F30" s="4" t="s">
        <v>1074</v>
      </c>
      <c r="G30" s="4" t="s">
        <v>1074</v>
      </c>
      <c r="H30" s="4" t="s">
        <v>1074</v>
      </c>
      <c r="I30" s="4" t="s">
        <v>624</v>
      </c>
    </row>
    <row r="31" spans="1:10">
      <c r="A31" s="369">
        <v>15</v>
      </c>
      <c r="B31" s="5" t="s">
        <v>290</v>
      </c>
      <c r="C31" s="6">
        <v>0</v>
      </c>
      <c r="D31" s="6">
        <v>0</v>
      </c>
      <c r="E31" s="6">
        <v>0</v>
      </c>
      <c r="F31" s="504"/>
      <c r="G31" s="504"/>
      <c r="H31" s="504"/>
      <c r="I31" s="6">
        <v>0</v>
      </c>
    </row>
    <row r="32" spans="1:10">
      <c r="A32" s="369">
        <v>16</v>
      </c>
      <c r="B32" s="5" t="s">
        <v>105</v>
      </c>
      <c r="C32" s="6">
        <v>0</v>
      </c>
      <c r="D32" s="6">
        <v>0</v>
      </c>
      <c r="E32" s="504"/>
      <c r="F32" s="504"/>
      <c r="G32" s="504"/>
      <c r="H32" s="504"/>
      <c r="I32" s="6">
        <v>0</v>
      </c>
    </row>
    <row r="33" spans="1:15">
      <c r="A33" s="369">
        <v>17</v>
      </c>
      <c r="B33" s="1" t="s">
        <v>104</v>
      </c>
      <c r="C33" s="6">
        <v>0</v>
      </c>
      <c r="D33" s="6">
        <v>0</v>
      </c>
      <c r="E33" s="504"/>
      <c r="F33" s="504"/>
      <c r="G33" s="504"/>
      <c r="H33" s="504"/>
      <c r="I33" s="6">
        <v>0</v>
      </c>
    </row>
    <row r="34" spans="1:15">
      <c r="A34" s="369">
        <v>18</v>
      </c>
      <c r="B34" s="1" t="s">
        <v>257</v>
      </c>
      <c r="C34" s="6">
        <v>0</v>
      </c>
      <c r="D34" s="6">
        <v>0</v>
      </c>
      <c r="E34" s="504"/>
      <c r="F34" s="504"/>
      <c r="G34" s="504"/>
      <c r="H34" s="504"/>
      <c r="I34" s="6">
        <v>0</v>
      </c>
    </row>
    <row r="35" spans="1:15">
      <c r="A35" s="369">
        <v>19</v>
      </c>
      <c r="B35" s="1" t="s">
        <v>95</v>
      </c>
      <c r="C35" s="6">
        <v>0</v>
      </c>
      <c r="D35" s="6">
        <v>0</v>
      </c>
      <c r="E35" s="504"/>
      <c r="F35" s="504"/>
      <c r="G35" s="504"/>
      <c r="H35" s="504"/>
      <c r="I35" s="6">
        <v>0</v>
      </c>
    </row>
    <row r="36" spans="1:15">
      <c r="A36" s="369">
        <v>20</v>
      </c>
      <c r="B36" s="1" t="s">
        <v>92</v>
      </c>
      <c r="C36" s="6">
        <v>0</v>
      </c>
      <c r="D36" s="6">
        <v>0</v>
      </c>
      <c r="E36" s="504"/>
      <c r="F36" s="504"/>
      <c r="G36" s="504"/>
      <c r="H36" s="504"/>
      <c r="I36" s="6">
        <v>0</v>
      </c>
    </row>
    <row r="37" spans="1:15">
      <c r="A37" s="369">
        <v>21</v>
      </c>
      <c r="B37" s="1" t="s">
        <v>145</v>
      </c>
      <c r="C37" s="6">
        <v>0</v>
      </c>
      <c r="D37" s="6">
        <v>0</v>
      </c>
      <c r="E37" s="504"/>
      <c r="F37" s="504"/>
      <c r="G37" s="504"/>
      <c r="H37" s="504"/>
      <c r="I37" s="6">
        <v>0</v>
      </c>
    </row>
    <row r="38" spans="1:15">
      <c r="A38" s="369">
        <v>22</v>
      </c>
      <c r="B38" s="1" t="s">
        <v>102</v>
      </c>
      <c r="C38" s="6">
        <v>0</v>
      </c>
      <c r="D38" s="6">
        <v>0</v>
      </c>
      <c r="E38" s="504"/>
      <c r="F38" s="504"/>
      <c r="G38" s="504"/>
      <c r="H38" s="504"/>
      <c r="I38" s="6">
        <v>0</v>
      </c>
    </row>
    <row r="39" spans="1:15">
      <c r="A39" s="369">
        <v>23</v>
      </c>
      <c r="B39" s="1" t="s">
        <v>258</v>
      </c>
      <c r="C39" s="6">
        <v>0</v>
      </c>
      <c r="D39" s="6">
        <v>0</v>
      </c>
      <c r="E39" s="504"/>
      <c r="F39" s="504"/>
      <c r="G39" s="504"/>
      <c r="H39" s="504"/>
      <c r="I39" s="6">
        <v>0</v>
      </c>
    </row>
    <row r="40" spans="1:15">
      <c r="A40" s="369">
        <v>24</v>
      </c>
      <c r="B40" s="1" t="s">
        <v>100</v>
      </c>
      <c r="C40" s="6">
        <v>0</v>
      </c>
      <c r="D40" s="6">
        <v>0</v>
      </c>
      <c r="E40" s="504"/>
      <c r="F40" s="504"/>
      <c r="G40" s="504"/>
      <c r="H40" s="504"/>
      <c r="I40" s="6">
        <v>0</v>
      </c>
    </row>
    <row r="41" spans="1:15">
      <c r="A41" s="369">
        <v>25</v>
      </c>
      <c r="B41" s="1" t="s">
        <v>106</v>
      </c>
      <c r="C41" s="6">
        <v>0</v>
      </c>
      <c r="D41" s="6">
        <v>0</v>
      </c>
      <c r="E41" s="504"/>
      <c r="F41" s="504"/>
      <c r="G41" s="504"/>
      <c r="H41" s="504"/>
      <c r="I41" s="6">
        <v>0</v>
      </c>
    </row>
    <row r="42" spans="1:15">
      <c r="A42" s="369">
        <v>26</v>
      </c>
      <c r="B42" s="1" t="s">
        <v>99</v>
      </c>
      <c r="C42" s="6">
        <v>0</v>
      </c>
      <c r="D42" s="6">
        <v>0</v>
      </c>
      <c r="E42" s="504"/>
      <c r="F42" s="504"/>
      <c r="G42" s="504"/>
      <c r="H42" s="504"/>
      <c r="I42" s="6">
        <v>0</v>
      </c>
    </row>
    <row r="43" spans="1:15">
      <c r="A43" s="369">
        <v>27</v>
      </c>
      <c r="B43" s="1" t="s">
        <v>291</v>
      </c>
      <c r="C43" s="6">
        <f>+C42</f>
        <v>0</v>
      </c>
      <c r="D43" s="6">
        <v>0</v>
      </c>
      <c r="E43" s="6">
        <v>0</v>
      </c>
      <c r="F43" s="504"/>
      <c r="G43" s="504"/>
      <c r="H43" s="504"/>
      <c r="I43" s="6">
        <v>0</v>
      </c>
    </row>
    <row r="44" spans="1:15" ht="13.5" thickBot="1">
      <c r="A44" s="369">
        <v>28</v>
      </c>
      <c r="B44" s="7" t="s">
        <v>418</v>
      </c>
      <c r="C44" s="763">
        <f t="shared" ref="C44:I44" si="1">SUM(C31:C43)/13</f>
        <v>0</v>
      </c>
      <c r="D44" s="8">
        <f t="shared" si="1"/>
        <v>0</v>
      </c>
      <c r="E44" s="8">
        <f>(E31+E43)/2</f>
        <v>0</v>
      </c>
      <c r="F44" s="803">
        <f>'4a-ADIT Projection'!I15</f>
        <v>-5693621.5599168362</v>
      </c>
      <c r="G44" s="803">
        <f>'4a-ADIT Projection'!I25</f>
        <v>-570561.20848226873</v>
      </c>
      <c r="H44" s="803">
        <f>'4a-ADIT Projection'!I35</f>
        <v>-38198.355781905833</v>
      </c>
      <c r="I44" s="8">
        <f t="shared" si="1"/>
        <v>0</v>
      </c>
    </row>
    <row r="45" spans="1:15" ht="13.5" thickTop="1">
      <c r="A45" s="369"/>
      <c r="B45" s="1"/>
      <c r="I45" s="16"/>
    </row>
    <row r="46" spans="1:15">
      <c r="A46" s="369"/>
    </row>
    <row r="47" spans="1:15">
      <c r="F47" s="782" t="s">
        <v>284</v>
      </c>
    </row>
    <row r="48" spans="1:15">
      <c r="A48" s="511"/>
      <c r="B48" s="365"/>
      <c r="C48" s="512"/>
      <c r="D48" s="512"/>
      <c r="E48" s="512"/>
      <c r="F48" s="412" t="s">
        <v>416</v>
      </c>
      <c r="G48" s="512"/>
      <c r="L48" s="14"/>
      <c r="M48" s="14"/>
      <c r="N48" s="14"/>
      <c r="O48" s="14"/>
    </row>
    <row r="49" spans="1:16">
      <c r="A49" s="511"/>
      <c r="C49" s="512"/>
      <c r="D49" s="512"/>
      <c r="E49" s="512"/>
      <c r="F49" s="781" t="s">
        <v>859</v>
      </c>
      <c r="G49" s="513"/>
      <c r="H49" s="327"/>
      <c r="I49" s="327"/>
      <c r="K49" s="14"/>
      <c r="L49" s="14"/>
      <c r="M49" s="14"/>
      <c r="N49" s="14"/>
      <c r="O49" s="14"/>
    </row>
    <row r="50" spans="1:16" s="749" customFormat="1">
      <c r="A50" s="783"/>
      <c r="B50" s="445" t="s">
        <v>748</v>
      </c>
      <c r="C50" s="512"/>
      <c r="D50" s="512"/>
      <c r="E50" s="512"/>
      <c r="F50" s="781"/>
      <c r="G50" s="513"/>
      <c r="H50" s="327"/>
      <c r="I50" s="327"/>
      <c r="K50" s="14"/>
      <c r="L50" s="14"/>
      <c r="M50" s="14"/>
      <c r="N50" s="14"/>
      <c r="O50" s="14"/>
    </row>
    <row r="51" spans="1:16">
      <c r="A51" s="511"/>
      <c r="B51" s="365" t="s">
        <v>293</v>
      </c>
      <c r="C51" s="365" t="s">
        <v>294</v>
      </c>
      <c r="D51" s="365" t="s">
        <v>295</v>
      </c>
      <c r="E51" s="365" t="s">
        <v>296</v>
      </c>
      <c r="F51" s="445" t="s">
        <v>298</v>
      </c>
      <c r="G51" s="445" t="s">
        <v>297</v>
      </c>
      <c r="H51" s="445" t="s">
        <v>299</v>
      </c>
      <c r="I51" s="445" t="s">
        <v>300</v>
      </c>
      <c r="J51" s="367" t="s">
        <v>239</v>
      </c>
      <c r="K51" s="327"/>
      <c r="L51" s="14"/>
      <c r="M51" s="14"/>
      <c r="N51" s="14"/>
      <c r="O51" s="14"/>
      <c r="P51" s="14"/>
    </row>
    <row r="52" spans="1:16" ht="78">
      <c r="A52" s="511">
        <v>29</v>
      </c>
      <c r="B52" s="514" t="s">
        <v>603</v>
      </c>
      <c r="C52" s="307"/>
      <c r="D52" s="515" t="s">
        <v>19</v>
      </c>
      <c r="E52" s="515" t="s">
        <v>604</v>
      </c>
      <c r="F52" s="515" t="s">
        <v>605</v>
      </c>
      <c r="G52" s="515" t="s">
        <v>606</v>
      </c>
      <c r="H52" s="516" t="s">
        <v>607</v>
      </c>
      <c r="I52" s="516" t="s">
        <v>608</v>
      </c>
      <c r="J52" s="514"/>
      <c r="K52" s="514"/>
      <c r="L52" s="514"/>
      <c r="M52" s="517"/>
      <c r="N52" s="14"/>
      <c r="O52" s="14"/>
      <c r="P52" s="14"/>
    </row>
    <row r="53" spans="1:16">
      <c r="A53" s="511" t="s">
        <v>609</v>
      </c>
      <c r="B53" s="496"/>
      <c r="C53" s="518" t="s">
        <v>610</v>
      </c>
      <c r="D53" s="519">
        <v>0</v>
      </c>
      <c r="E53" s="519">
        <v>0</v>
      </c>
      <c r="F53" s="520"/>
      <c r="G53" s="520"/>
      <c r="H53" s="519"/>
      <c r="I53" s="521">
        <f>+H53*E53*D53*F53*G53</f>
        <v>0</v>
      </c>
      <c r="J53" s="496"/>
      <c r="K53" s="496"/>
      <c r="L53" s="496"/>
      <c r="M53" s="517"/>
      <c r="N53" s="14"/>
      <c r="O53" s="14"/>
      <c r="P53" s="14"/>
    </row>
    <row r="54" spans="1:16">
      <c r="A54" s="511" t="s">
        <v>611</v>
      </c>
      <c r="B54" s="496"/>
      <c r="C54" s="518" t="s">
        <v>612</v>
      </c>
      <c r="D54" s="522">
        <v>0</v>
      </c>
      <c r="E54" s="519">
        <v>0</v>
      </c>
      <c r="F54" s="520"/>
      <c r="G54" s="520"/>
      <c r="H54" s="519"/>
      <c r="I54" s="521">
        <f t="shared" ref="I54" si="2">+H54*E54*D54*F54*G54</f>
        <v>0</v>
      </c>
      <c r="J54" s="496"/>
      <c r="K54" s="496"/>
      <c r="L54" s="496"/>
      <c r="M54" s="517"/>
      <c r="N54" s="14"/>
      <c r="O54" s="14"/>
      <c r="P54" s="14"/>
    </row>
    <row r="55" spans="1:16">
      <c r="A55" s="511" t="s">
        <v>613</v>
      </c>
      <c r="B55" s="496"/>
      <c r="C55" s="518" t="s">
        <v>614</v>
      </c>
      <c r="D55" s="522"/>
      <c r="E55" s="519"/>
      <c r="F55" s="520"/>
      <c r="G55" s="520"/>
      <c r="H55" s="519"/>
      <c r="I55" s="521"/>
      <c r="J55" s="496"/>
      <c r="K55" s="496"/>
      <c r="L55" s="496"/>
      <c r="M55" s="517"/>
      <c r="N55" s="14"/>
      <c r="O55" s="14"/>
      <c r="P55" s="14"/>
    </row>
    <row r="56" spans="1:16">
      <c r="A56" s="511" t="s">
        <v>615</v>
      </c>
      <c r="B56" s="496"/>
      <c r="C56" s="518" t="s">
        <v>616</v>
      </c>
      <c r="D56" s="522"/>
      <c r="E56" s="519"/>
      <c r="F56" s="520"/>
      <c r="G56" s="520"/>
      <c r="H56" s="519"/>
      <c r="I56" s="521"/>
      <c r="J56" s="496"/>
      <c r="K56" s="496"/>
      <c r="L56" s="496"/>
      <c r="M56" s="517"/>
      <c r="N56" s="14"/>
      <c r="O56" s="14"/>
      <c r="P56" s="14"/>
    </row>
    <row r="57" spans="1:16">
      <c r="A57" s="511" t="s">
        <v>617</v>
      </c>
      <c r="B57" s="496"/>
      <c r="C57" s="518" t="s">
        <v>502</v>
      </c>
      <c r="D57" s="522"/>
      <c r="E57" s="519"/>
      <c r="F57" s="520"/>
      <c r="G57" s="520"/>
      <c r="H57" s="519"/>
      <c r="I57" s="521"/>
      <c r="J57" s="496"/>
      <c r="K57" s="496"/>
      <c r="L57" s="496"/>
      <c r="M57" s="517"/>
      <c r="N57" s="14"/>
      <c r="O57" s="14"/>
      <c r="P57" s="14"/>
    </row>
    <row r="58" spans="1:16">
      <c r="A58" s="511" t="s">
        <v>618</v>
      </c>
      <c r="B58" s="496"/>
      <c r="C58" s="523" t="s">
        <v>502</v>
      </c>
      <c r="D58" s="524">
        <v>0</v>
      </c>
      <c r="E58" s="525">
        <v>0</v>
      </c>
      <c r="F58" s="526"/>
      <c r="G58" s="526"/>
      <c r="H58" s="525"/>
      <c r="I58" s="527">
        <f>+H58*E58*D58*F58*G58</f>
        <v>0</v>
      </c>
      <c r="J58" s="496"/>
      <c r="K58" s="496"/>
      <c r="L58" s="496"/>
      <c r="M58" s="517"/>
      <c r="N58" s="14"/>
      <c r="O58" s="14"/>
      <c r="P58" s="14"/>
    </row>
    <row r="59" spans="1:16">
      <c r="A59" s="511">
        <v>31</v>
      </c>
      <c r="B59" s="496"/>
      <c r="C59" s="514" t="s">
        <v>21</v>
      </c>
      <c r="D59" s="528">
        <f>SUM(D53:D58)</f>
        <v>0</v>
      </c>
      <c r="E59" s="122"/>
      <c r="F59" s="14"/>
      <c r="G59" s="14"/>
      <c r="H59" s="122"/>
      <c r="I59" s="521">
        <f>SUM(I53:I58)</f>
        <v>0</v>
      </c>
      <c r="J59" s="496"/>
      <c r="K59" s="496"/>
      <c r="L59" s="496"/>
      <c r="M59" s="517"/>
      <c r="N59" s="14"/>
      <c r="O59" s="14"/>
      <c r="P59" s="14"/>
    </row>
    <row r="60" spans="1:16">
      <c r="A60" s="371"/>
      <c r="B60" s="372"/>
      <c r="C60" s="373"/>
      <c r="D60" s="373"/>
      <c r="E60" s="373"/>
      <c r="F60" s="373"/>
      <c r="G60" s="373"/>
      <c r="I60" s="529"/>
      <c r="J60" s="529"/>
      <c r="K60" s="529"/>
    </row>
    <row r="61" spans="1:16">
      <c r="A61" s="371"/>
      <c r="B61" s="372"/>
      <c r="C61" s="373"/>
      <c r="D61" s="373"/>
      <c r="E61" s="373"/>
      <c r="F61" s="373"/>
      <c r="G61" s="373"/>
      <c r="L61" s="14"/>
      <c r="M61" s="14"/>
      <c r="N61" s="14"/>
      <c r="O61" s="14"/>
      <c r="P61" s="14"/>
    </row>
    <row r="62" spans="1:16">
      <c r="A62" s="371"/>
      <c r="B62" s="372"/>
      <c r="C62" s="373"/>
      <c r="D62" s="373"/>
      <c r="E62" s="373"/>
      <c r="F62" s="373"/>
      <c r="G62" s="373"/>
      <c r="L62" s="14"/>
      <c r="M62" s="14"/>
      <c r="N62" s="14"/>
      <c r="O62" s="14"/>
      <c r="P62" s="14"/>
    </row>
    <row r="63" spans="1:16">
      <c r="A63" s="511" t="s">
        <v>275</v>
      </c>
    </row>
    <row r="64" spans="1:16" ht="12.75" customHeight="1">
      <c r="A64" s="624" t="s">
        <v>75</v>
      </c>
      <c r="B64" s="1212" t="s">
        <v>619</v>
      </c>
      <c r="C64" s="1212"/>
      <c r="D64" s="1212"/>
      <c r="E64" s="1212"/>
      <c r="F64" s="1212"/>
      <c r="G64" s="1212"/>
      <c r="H64" s="1212"/>
      <c r="I64" s="1212"/>
      <c r="J64" s="1212"/>
      <c r="K64" s="1212"/>
    </row>
    <row r="65" spans="1:12" ht="12.75" customHeight="1">
      <c r="A65" s="624" t="s">
        <v>76</v>
      </c>
      <c r="B65" s="1212" t="s">
        <v>749</v>
      </c>
      <c r="C65" s="1212"/>
      <c r="D65" s="1212"/>
      <c r="E65" s="1212"/>
      <c r="F65" s="1212"/>
      <c r="G65" s="1212"/>
      <c r="H65" s="1212"/>
      <c r="I65" s="1212"/>
      <c r="J65" s="1212"/>
      <c r="K65" s="1212"/>
      <c r="L65" s="367"/>
    </row>
    <row r="66" spans="1:12" ht="12.75" customHeight="1">
      <c r="A66" s="531" t="s">
        <v>77</v>
      </c>
      <c r="B66" s="327" t="s">
        <v>750</v>
      </c>
      <c r="C66" s="654"/>
      <c r="D66" s="654"/>
      <c r="E66" s="654"/>
      <c r="F66" s="654"/>
      <c r="G66" s="654"/>
      <c r="H66" s="654"/>
      <c r="I66" s="654"/>
      <c r="J66" s="654"/>
      <c r="K66" s="654"/>
    </row>
    <row r="67" spans="1:12">
      <c r="A67" s="531"/>
      <c r="B67" s="655" t="s">
        <v>751</v>
      </c>
      <c r="C67" s="620"/>
      <c r="D67" s="620"/>
      <c r="E67" s="620"/>
      <c r="F67" s="620"/>
      <c r="G67" s="620"/>
      <c r="H67" s="620"/>
      <c r="I67" s="620"/>
      <c r="J67" s="620"/>
      <c r="K67" s="620"/>
    </row>
    <row r="68" spans="1:12" ht="26.9" customHeight="1">
      <c r="A68" s="530" t="s">
        <v>78</v>
      </c>
      <c r="B68" s="1208" t="s">
        <v>1108</v>
      </c>
      <c r="C68" s="1208"/>
      <c r="D68" s="1208"/>
      <c r="E68" s="1208"/>
      <c r="F68" s="1208"/>
      <c r="G68" s="1208"/>
      <c r="H68" s="1208"/>
      <c r="I68" s="1208"/>
      <c r="J68" s="1208"/>
      <c r="K68" s="327"/>
    </row>
    <row r="69" spans="1:12" ht="24" customHeight="1">
      <c r="A69" s="530" t="s">
        <v>79</v>
      </c>
      <c r="B69" s="1209" t="s">
        <v>752</v>
      </c>
      <c r="C69" s="1209"/>
      <c r="D69" s="1209"/>
      <c r="E69" s="1209"/>
      <c r="F69" s="1209"/>
      <c r="G69" s="1209"/>
      <c r="H69" s="1209"/>
      <c r="I69" s="1209"/>
      <c r="J69" s="1209"/>
      <c r="K69" s="619"/>
    </row>
    <row r="70" spans="1:12" ht="12.75" customHeight="1">
      <c r="A70" s="624" t="s">
        <v>80</v>
      </c>
      <c r="B70" s="1213" t="s">
        <v>620</v>
      </c>
      <c r="C70" s="1209"/>
      <c r="D70" s="1209"/>
      <c r="E70" s="1209"/>
      <c r="F70" s="1209"/>
      <c r="G70" s="1209"/>
      <c r="H70" s="1209"/>
      <c r="I70" s="1209"/>
      <c r="J70" s="1209"/>
      <c r="K70" s="1209"/>
    </row>
    <row r="71" spans="1:12" ht="43.5" customHeight="1">
      <c r="A71" s="564" t="s">
        <v>81</v>
      </c>
      <c r="B71" s="1209" t="s">
        <v>753</v>
      </c>
      <c r="C71" s="1209"/>
      <c r="D71" s="1209"/>
      <c r="E71" s="1209"/>
      <c r="F71" s="1209"/>
      <c r="G71" s="1209"/>
      <c r="H71" s="1209"/>
      <c r="I71" s="1209"/>
      <c r="J71" s="1209"/>
      <c r="K71" s="619"/>
    </row>
    <row r="72" spans="1:12">
      <c r="A72" s="624" t="s">
        <v>83</v>
      </c>
      <c r="B72" s="656" t="s">
        <v>1081</v>
      </c>
      <c r="C72" s="621"/>
      <c r="D72" s="621"/>
      <c r="E72" s="621"/>
      <c r="F72" s="621"/>
      <c r="G72" s="621"/>
      <c r="H72" s="621"/>
      <c r="I72" s="621"/>
      <c r="J72" s="621"/>
      <c r="K72" s="621"/>
    </row>
    <row r="75" spans="1:12">
      <c r="B75" s="740"/>
    </row>
    <row r="76" spans="1:12">
      <c r="B76" s="735"/>
    </row>
    <row r="77" spans="1:12">
      <c r="B77" s="736"/>
    </row>
  </sheetData>
  <customSheetViews>
    <customSheetView guid="{F04A2B9A-C6FE-4FEB-AD1E-2CF9AC309BE4}" scale="85" showPageBreaks="1" printArea="1">
      <selection activeCell="E6" sqref="E6"/>
      <pageMargins left="0.7" right="0.7" top="0.75" bottom="0.75" header="0.3" footer="0.3"/>
      <pageSetup scale="55" orientation="landscape" r:id="rId1"/>
    </customSheetView>
  </customSheetViews>
  <mergeCells count="10">
    <mergeCell ref="B71:J71"/>
    <mergeCell ref="C26:I26"/>
    <mergeCell ref="I6:J6"/>
    <mergeCell ref="G6:H6"/>
    <mergeCell ref="C6:D6"/>
    <mergeCell ref="B64:K64"/>
    <mergeCell ref="B65:K65"/>
    <mergeCell ref="B70:K70"/>
    <mergeCell ref="B69:J69"/>
    <mergeCell ref="B68:J68"/>
  </mergeCells>
  <phoneticPr fontId="0" type="noConversion"/>
  <pageMargins left="0.25" right="0.25" top="0.75" bottom="0.75" header="0.3" footer="0.3"/>
  <pageSetup scale="58" fitToHeight="0" orientation="landscape" r:id="rId2"/>
  <rowBreaks count="1" manualBreakCount="1">
    <brk id="46" max="9" man="1"/>
  </rowBreaks>
  <customProperties>
    <customPr name="_pios_id" r:id="rId3"/>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R448"/>
  <sheetViews>
    <sheetView view="pageBreakPreview" zoomScale="85" zoomScaleNormal="80" zoomScaleSheetLayoutView="85" workbookViewId="0">
      <selection sqref="A1:J1"/>
    </sheetView>
  </sheetViews>
  <sheetFormatPr defaultColWidth="8.84375" defaultRowHeight="13"/>
  <cols>
    <col min="1" max="1" width="5.69140625" style="805" customWidth="1"/>
    <col min="2" max="2" width="31.4609375" style="812" customWidth="1"/>
    <col min="3" max="3" width="10.69140625" style="805" customWidth="1"/>
    <col min="4" max="4" width="9.84375" style="805" customWidth="1"/>
    <col min="5" max="5" width="16.3046875" style="805" customWidth="1"/>
    <col min="6" max="6" width="12.07421875" style="805" customWidth="1"/>
    <col min="7" max="7" width="11.84375" style="805" customWidth="1"/>
    <col min="8" max="8" width="12" style="805" customWidth="1"/>
    <col min="9" max="9" width="17.07421875" style="805" customWidth="1"/>
    <col min="10" max="10" width="39.69140625" style="805" bestFit="1" customWidth="1"/>
    <col min="11" max="11" width="8.84375" style="805"/>
    <col min="12" max="12" width="12.07421875" style="805" customWidth="1"/>
    <col min="13" max="13" width="12.84375" style="805" customWidth="1"/>
    <col min="14" max="16384" width="8.84375" style="805"/>
  </cols>
  <sheetData>
    <row r="1" spans="1:18" ht="18" customHeight="1">
      <c r="A1" s="1214" t="s">
        <v>999</v>
      </c>
      <c r="B1" s="1214"/>
      <c r="C1" s="1214"/>
      <c r="D1" s="1214"/>
      <c r="E1" s="1214"/>
      <c r="F1" s="1214"/>
      <c r="G1" s="1214"/>
      <c r="H1" s="1214"/>
      <c r="I1" s="1214"/>
      <c r="J1" s="1214"/>
      <c r="K1" s="804"/>
      <c r="L1" s="804"/>
      <c r="M1" s="804"/>
    </row>
    <row r="2" spans="1:18" ht="18" customHeight="1">
      <c r="A2" s="1215" t="str">
        <f>'Attachment H'!D5</f>
        <v>GridLiance High Plains LLC</v>
      </c>
      <c r="B2" s="1214"/>
      <c r="C2" s="1214"/>
      <c r="D2" s="1214"/>
      <c r="E2" s="1214"/>
      <c r="F2" s="1214"/>
      <c r="G2" s="1214"/>
      <c r="H2" s="1214"/>
      <c r="I2" s="1214"/>
      <c r="J2" s="1214"/>
      <c r="K2" s="806"/>
      <c r="L2" s="806"/>
      <c r="M2" s="806"/>
    </row>
    <row r="3" spans="1:18" ht="18" customHeight="1">
      <c r="A3" s="1214" t="s">
        <v>1278</v>
      </c>
      <c r="B3" s="1214"/>
      <c r="C3" s="1214"/>
      <c r="D3" s="1214"/>
      <c r="E3" s="1214"/>
      <c r="F3" s="1214"/>
      <c r="G3" s="1214"/>
      <c r="H3" s="1216"/>
      <c r="I3" s="1216"/>
      <c r="J3" s="1214"/>
      <c r="K3" s="804"/>
      <c r="L3" s="804"/>
      <c r="M3" s="804"/>
    </row>
    <row r="4" spans="1:18" ht="18" customHeight="1">
      <c r="A4" s="807"/>
      <c r="B4" s="807"/>
      <c r="C4" s="807"/>
      <c r="D4" s="807"/>
      <c r="E4" s="807"/>
      <c r="F4" s="807"/>
      <c r="G4" s="807"/>
      <c r="H4" s="807"/>
      <c r="I4" s="807"/>
      <c r="J4" s="807"/>
      <c r="K4" s="804"/>
      <c r="L4" s="804"/>
      <c r="M4" s="804"/>
    </row>
    <row r="5" spans="1:18">
      <c r="B5" s="807" t="s">
        <v>293</v>
      </c>
      <c r="C5" s="807" t="s">
        <v>294</v>
      </c>
      <c r="D5" s="807" t="s">
        <v>295</v>
      </c>
      <c r="E5" s="807" t="s">
        <v>296</v>
      </c>
      <c r="F5" s="807" t="s">
        <v>298</v>
      </c>
      <c r="G5" s="808" t="s">
        <v>297</v>
      </c>
      <c r="H5" s="808" t="s">
        <v>299</v>
      </c>
      <c r="I5" s="809" t="s">
        <v>300</v>
      </c>
      <c r="J5" s="807"/>
    </row>
    <row r="6" spans="1:18" ht="26">
      <c r="A6" s="810" t="s">
        <v>1000</v>
      </c>
      <c r="B6" s="811" t="s">
        <v>1001</v>
      </c>
      <c r="C6" s="811" t="s">
        <v>253</v>
      </c>
      <c r="D6" s="811" t="s">
        <v>96</v>
      </c>
      <c r="E6" s="811" t="s">
        <v>1002</v>
      </c>
      <c r="F6" s="811" t="s">
        <v>1003</v>
      </c>
      <c r="G6" s="811" t="s">
        <v>1004</v>
      </c>
      <c r="H6" s="811" t="s">
        <v>1005</v>
      </c>
      <c r="I6" s="811" t="s">
        <v>1006</v>
      </c>
      <c r="J6" s="811"/>
      <c r="K6" s="804"/>
      <c r="L6" s="804"/>
      <c r="M6" s="804"/>
      <c r="N6" s="804"/>
      <c r="O6" s="804"/>
      <c r="P6" s="804"/>
      <c r="Q6" s="804"/>
      <c r="R6" s="807"/>
    </row>
    <row r="7" spans="1:18">
      <c r="A7" s="805" t="s">
        <v>1007</v>
      </c>
      <c r="C7" s="813"/>
      <c r="D7" s="807"/>
      <c r="E7" s="807"/>
      <c r="F7" s="807"/>
      <c r="H7" s="804"/>
      <c r="I7" s="804"/>
      <c r="J7" s="804"/>
      <c r="K7" s="804"/>
      <c r="L7" s="804"/>
      <c r="M7" s="804"/>
      <c r="N7" s="804"/>
      <c r="O7" s="804"/>
      <c r="P7" s="804"/>
      <c r="Q7" s="804"/>
      <c r="R7" s="807"/>
    </row>
    <row r="8" spans="1:18" ht="20.25" customHeight="1">
      <c r="A8" s="814">
        <v>1</v>
      </c>
      <c r="B8" s="815" t="s">
        <v>1008</v>
      </c>
      <c r="C8" s="813" t="s">
        <v>98</v>
      </c>
      <c r="D8" s="955">
        <v>2025</v>
      </c>
      <c r="E8" s="135">
        <f>SUM(F8:H8)</f>
        <v>-5328535.9843581775</v>
      </c>
      <c r="F8" s="135">
        <f>'4c- ADIT BOY'!E54</f>
        <v>-5328535.9843581775</v>
      </c>
      <c r="G8" s="746">
        <f>'4c- ADIT BOY'!F54</f>
        <v>0</v>
      </c>
      <c r="H8" s="746">
        <f>'4c- ADIT BOY'!G54</f>
        <v>0</v>
      </c>
      <c r="I8" s="746"/>
      <c r="J8" s="816"/>
    </row>
    <row r="9" spans="1:18" ht="20.25" customHeight="1">
      <c r="A9" s="814">
        <f>A8+1</f>
        <v>2</v>
      </c>
      <c r="B9" s="815" t="s">
        <v>1120</v>
      </c>
      <c r="C9" s="813" t="s">
        <v>98</v>
      </c>
      <c r="D9" s="955">
        <v>2026</v>
      </c>
      <c r="E9" s="135">
        <f t="shared" ref="E9:E11" si="0">SUM(F9:H9)</f>
        <v>0</v>
      </c>
      <c r="F9" s="135">
        <f>'4d- ADIT EOY'!E54-'4d- ADIT EOY'!E51</f>
        <v>0</v>
      </c>
      <c r="G9" s="135">
        <f>'4d- ADIT EOY'!F54-'4d- ADIT EOY'!F51</f>
        <v>0</v>
      </c>
      <c r="H9" s="135">
        <f>'4d- ADIT EOY'!G54-'4d- ADIT EOY'!G51</f>
        <v>0</v>
      </c>
      <c r="I9" s="746"/>
      <c r="J9" s="816"/>
    </row>
    <row r="10" spans="1:18" ht="20.25" customHeight="1">
      <c r="A10" s="814">
        <f>A9+1</f>
        <v>3</v>
      </c>
      <c r="B10" s="815" t="s">
        <v>1086</v>
      </c>
      <c r="C10" s="813" t="s">
        <v>98</v>
      </c>
      <c r="D10" s="955">
        <v>2026</v>
      </c>
      <c r="E10" s="135">
        <f t="shared" si="0"/>
        <v>-5693621.5599168362</v>
      </c>
      <c r="F10" s="135">
        <f>'4b-ADIT Projection Proration'!H22</f>
        <v>-5693621.5599168362</v>
      </c>
      <c r="G10" s="746">
        <f>'4b-ADIT Projection Proration'!J22</f>
        <v>0</v>
      </c>
      <c r="H10" s="746">
        <f>'4b-ADIT Projection Proration'!L22</f>
        <v>0</v>
      </c>
      <c r="I10" s="746"/>
      <c r="J10" s="816"/>
    </row>
    <row r="11" spans="1:18" ht="20.25" customHeight="1">
      <c r="A11" s="814">
        <f>+A10+1</f>
        <v>4</v>
      </c>
      <c r="B11" s="815" t="s">
        <v>1087</v>
      </c>
      <c r="C11" s="813" t="s">
        <v>98</v>
      </c>
      <c r="D11" s="955">
        <v>2026</v>
      </c>
      <c r="E11" s="135">
        <f t="shared" si="0"/>
        <v>-5693621.5599168362</v>
      </c>
      <c r="F11" s="817">
        <f t="shared" ref="F11:H11" si="1">F9+F10</f>
        <v>-5693621.5599168362</v>
      </c>
      <c r="G11" s="817">
        <f t="shared" si="1"/>
        <v>0</v>
      </c>
      <c r="H11" s="817">
        <f t="shared" si="1"/>
        <v>0</v>
      </c>
      <c r="I11" s="817"/>
      <c r="J11" s="817"/>
    </row>
    <row r="12" spans="1:18" ht="20.25" customHeight="1">
      <c r="A12" s="814">
        <f t="shared" ref="A12:A15" si="2">+A11+1</f>
        <v>5</v>
      </c>
      <c r="B12" s="815" t="s">
        <v>1009</v>
      </c>
      <c r="C12" s="813"/>
      <c r="E12" s="817"/>
      <c r="F12" s="817">
        <v>1</v>
      </c>
      <c r="G12" s="817"/>
      <c r="H12" s="817"/>
      <c r="I12" s="817"/>
      <c r="J12" s="818">
        <v>1</v>
      </c>
    </row>
    <row r="13" spans="1:18" ht="20.25" customHeight="1">
      <c r="A13" s="814">
        <f t="shared" si="2"/>
        <v>6</v>
      </c>
      <c r="B13" s="815" t="s">
        <v>1010</v>
      </c>
      <c r="C13" s="813"/>
      <c r="E13" s="817"/>
      <c r="F13" s="817"/>
      <c r="G13" s="817">
        <f>'Attachment H'!G$84</f>
        <v>0</v>
      </c>
      <c r="H13" s="817"/>
      <c r="I13" s="817"/>
      <c r="J13" s="813" t="s">
        <v>1011</v>
      </c>
    </row>
    <row r="14" spans="1:18" ht="20.25" customHeight="1">
      <c r="A14" s="814">
        <f t="shared" si="2"/>
        <v>7</v>
      </c>
      <c r="B14" s="815" t="s">
        <v>1012</v>
      </c>
      <c r="C14" s="813"/>
      <c r="E14" s="817"/>
      <c r="F14" s="817"/>
      <c r="G14" s="817"/>
      <c r="H14" s="817">
        <f>'Attachment H'!I$199</f>
        <v>0</v>
      </c>
      <c r="I14" s="817"/>
      <c r="J14" s="813" t="s">
        <v>1013</v>
      </c>
    </row>
    <row r="15" spans="1:18" ht="20.25" customHeight="1">
      <c r="A15" s="814">
        <f t="shared" si="2"/>
        <v>8</v>
      </c>
      <c r="B15" s="815" t="s">
        <v>1014</v>
      </c>
      <c r="C15" s="813"/>
      <c r="E15" s="817">
        <f>+E11</f>
        <v>-5693621.5599168362</v>
      </c>
      <c r="F15" s="817">
        <f>+F11*F12</f>
        <v>-5693621.5599168362</v>
      </c>
      <c r="G15" s="817">
        <f>+G11*G13</f>
        <v>0</v>
      </c>
      <c r="H15" s="817">
        <f>+H11*H14</f>
        <v>0</v>
      </c>
      <c r="I15" s="817">
        <f>+F15+G15+H15</f>
        <v>-5693621.5599168362</v>
      </c>
      <c r="J15" s="817" t="s">
        <v>1078</v>
      </c>
    </row>
    <row r="16" spans="1:18">
      <c r="A16" s="814"/>
      <c r="B16" s="815"/>
      <c r="C16" s="813"/>
      <c r="E16" s="813"/>
      <c r="F16" s="813"/>
      <c r="G16" s="813"/>
      <c r="H16" s="813"/>
      <c r="I16" s="813"/>
    </row>
    <row r="17" spans="1:10">
      <c r="A17" s="805" t="s">
        <v>1015</v>
      </c>
      <c r="B17" s="815"/>
      <c r="C17" s="813"/>
      <c r="E17" s="813"/>
      <c r="F17" s="813"/>
      <c r="G17" s="813"/>
      <c r="H17" s="813"/>
      <c r="I17" s="813"/>
    </row>
    <row r="18" spans="1:10" ht="20.25" customHeight="1">
      <c r="A18" s="814">
        <f>A15+1</f>
        <v>9</v>
      </c>
      <c r="B18" s="815" t="s">
        <v>1016</v>
      </c>
      <c r="C18" s="813" t="s">
        <v>98</v>
      </c>
      <c r="D18" s="955">
        <f>D8</f>
        <v>2025</v>
      </c>
      <c r="E18" s="135">
        <f t="shared" ref="E18:E21" si="3">SUM(F18:H18)</f>
        <v>-570561.20848226873</v>
      </c>
      <c r="F18" s="746">
        <f>'4c- ADIT BOY'!E78</f>
        <v>-570561.20848226873</v>
      </c>
      <c r="G18" s="746">
        <f>'4c- ADIT BOY'!F78</f>
        <v>0</v>
      </c>
      <c r="H18" s="746">
        <f>'4c- ADIT BOY'!G78</f>
        <v>0</v>
      </c>
      <c r="I18" s="746"/>
      <c r="J18" s="816"/>
    </row>
    <row r="19" spans="1:10" ht="20.25" customHeight="1">
      <c r="A19" s="814">
        <f>A18+1</f>
        <v>10</v>
      </c>
      <c r="B19" s="815" t="s">
        <v>1121</v>
      </c>
      <c r="C19" s="813" t="s">
        <v>98</v>
      </c>
      <c r="D19" s="955">
        <f t="shared" ref="D19:D21" si="4">D9</f>
        <v>2026</v>
      </c>
      <c r="E19" s="135">
        <f t="shared" si="3"/>
        <v>0</v>
      </c>
      <c r="F19" s="746">
        <f>'4d- ADIT EOY'!E78-'4d- ADIT EOY'!E75</f>
        <v>0</v>
      </c>
      <c r="G19" s="746">
        <f>'4d- ADIT EOY'!F78-'4d- ADIT EOY'!F75</f>
        <v>0</v>
      </c>
      <c r="H19" s="746">
        <f>'4d- ADIT EOY'!G78-'4d- ADIT EOY'!G75</f>
        <v>0</v>
      </c>
      <c r="I19" s="746"/>
      <c r="J19" s="816"/>
    </row>
    <row r="20" spans="1:10" ht="20.25" customHeight="1">
      <c r="A20" s="814">
        <f>A19+1</f>
        <v>11</v>
      </c>
      <c r="B20" s="815" t="s">
        <v>1088</v>
      </c>
      <c r="C20" s="813" t="s">
        <v>98</v>
      </c>
      <c r="D20" s="955">
        <f t="shared" si="4"/>
        <v>2026</v>
      </c>
      <c r="E20" s="135">
        <f t="shared" si="3"/>
        <v>-570561.20848226873</v>
      </c>
      <c r="F20" s="746">
        <f>'4b-ADIT Projection Proration'!H38</f>
        <v>-570561.20848226873</v>
      </c>
      <c r="G20" s="746">
        <f>'4b-ADIT Projection Proration'!J38</f>
        <v>0</v>
      </c>
      <c r="H20" s="746">
        <f>'4b-ADIT Projection Proration'!L38</f>
        <v>0</v>
      </c>
      <c r="I20" s="746"/>
      <c r="J20" s="816"/>
    </row>
    <row r="21" spans="1:10" ht="20.25" customHeight="1">
      <c r="A21" s="814">
        <f>A20+1</f>
        <v>12</v>
      </c>
      <c r="B21" s="815" t="s">
        <v>1089</v>
      </c>
      <c r="C21" s="813" t="s">
        <v>98</v>
      </c>
      <c r="D21" s="955">
        <f t="shared" si="4"/>
        <v>2026</v>
      </c>
      <c r="E21" s="135">
        <f t="shared" si="3"/>
        <v>-570561.20848226873</v>
      </c>
      <c r="F21" s="746">
        <f>F19+F20</f>
        <v>-570561.20848226873</v>
      </c>
      <c r="G21" s="746">
        <f>G19+G20</f>
        <v>0</v>
      </c>
      <c r="H21" s="746">
        <f>H19+H20</f>
        <v>0</v>
      </c>
      <c r="I21" s="746"/>
      <c r="J21" s="816"/>
    </row>
    <row r="22" spans="1:10" ht="20.25" customHeight="1">
      <c r="A22" s="814">
        <f t="shared" ref="A22:A25" si="5">A21+1</f>
        <v>13</v>
      </c>
      <c r="B22" s="815" t="s">
        <v>1009</v>
      </c>
      <c r="C22" s="813"/>
      <c r="E22" s="817"/>
      <c r="F22" s="817">
        <v>1</v>
      </c>
      <c r="G22" s="817"/>
      <c r="H22" s="817"/>
      <c r="I22" s="817"/>
      <c r="J22" s="818">
        <v>1</v>
      </c>
    </row>
    <row r="23" spans="1:10" ht="20.25" customHeight="1">
      <c r="A23" s="814">
        <f t="shared" si="5"/>
        <v>14</v>
      </c>
      <c r="B23" s="815" t="s">
        <v>1010</v>
      </c>
      <c r="C23" s="813"/>
      <c r="E23" s="817"/>
      <c r="F23" s="817"/>
      <c r="G23" s="817">
        <f>'Attachment H'!G$84</f>
        <v>0</v>
      </c>
      <c r="H23" s="817"/>
      <c r="I23" s="817"/>
      <c r="J23" s="813" t="s">
        <v>1011</v>
      </c>
    </row>
    <row r="24" spans="1:10" ht="20.25" customHeight="1">
      <c r="A24" s="814">
        <f t="shared" si="5"/>
        <v>15</v>
      </c>
      <c r="B24" s="815" t="s">
        <v>1012</v>
      </c>
      <c r="C24" s="813"/>
      <c r="E24" s="817"/>
      <c r="F24" s="817"/>
      <c r="G24" s="817"/>
      <c r="H24" s="817">
        <f>'Attachment H'!I$199</f>
        <v>0</v>
      </c>
      <c r="I24" s="817"/>
      <c r="J24" s="813" t="s">
        <v>1013</v>
      </c>
    </row>
    <row r="25" spans="1:10" ht="20.25" customHeight="1">
      <c r="A25" s="814">
        <f t="shared" si="5"/>
        <v>16</v>
      </c>
      <c r="B25" s="815" t="s">
        <v>1014</v>
      </c>
      <c r="C25" s="813"/>
      <c r="E25" s="817">
        <f>+E21</f>
        <v>-570561.20848226873</v>
      </c>
      <c r="F25" s="817">
        <f>+F21*F22</f>
        <v>-570561.20848226873</v>
      </c>
      <c r="G25" s="817">
        <f>+G21*G23</f>
        <v>0</v>
      </c>
      <c r="H25" s="817">
        <f>+H21*H24</f>
        <v>0</v>
      </c>
      <c r="I25" s="817">
        <f>+F25+G25+H25</f>
        <v>-570561.20848226873</v>
      </c>
      <c r="J25" s="817" t="s">
        <v>1078</v>
      </c>
    </row>
    <row r="26" spans="1:10">
      <c r="A26" s="814"/>
      <c r="B26" s="815"/>
      <c r="C26" s="813"/>
      <c r="E26" s="813"/>
      <c r="F26" s="813"/>
      <c r="G26" s="813"/>
      <c r="H26" s="813"/>
      <c r="I26" s="813"/>
    </row>
    <row r="27" spans="1:10">
      <c r="A27" s="805" t="s">
        <v>1017</v>
      </c>
      <c r="B27" s="815"/>
      <c r="C27" s="813"/>
      <c r="E27" s="813"/>
      <c r="F27" s="813"/>
      <c r="G27" s="813"/>
      <c r="H27" s="813"/>
      <c r="I27" s="813"/>
    </row>
    <row r="28" spans="1:10" ht="20.25" customHeight="1">
      <c r="A28" s="814">
        <f>A25+1</f>
        <v>17</v>
      </c>
      <c r="B28" s="815" t="s">
        <v>1018</v>
      </c>
      <c r="C28" s="813" t="s">
        <v>98</v>
      </c>
      <c r="D28" s="955">
        <f>D18</f>
        <v>2025</v>
      </c>
      <c r="E28" s="135">
        <f t="shared" ref="E28:E31" si="6">SUM(F28:H28)</f>
        <v>-37279.240641604963</v>
      </c>
      <c r="F28" s="746">
        <f>'4c- ADIT BOY'!E32</f>
        <v>-37279.240641604963</v>
      </c>
      <c r="G28" s="746">
        <f>'4c- ADIT BOY'!F32</f>
        <v>0</v>
      </c>
      <c r="H28" s="746">
        <f>'4c- ADIT BOY'!G32</f>
        <v>0</v>
      </c>
      <c r="I28" s="746"/>
      <c r="J28" s="816"/>
    </row>
    <row r="29" spans="1:10" ht="20.25" customHeight="1">
      <c r="A29" s="814">
        <f>A28+1</f>
        <v>18</v>
      </c>
      <c r="B29" s="815" t="s">
        <v>1122</v>
      </c>
      <c r="C29" s="813" t="s">
        <v>98</v>
      </c>
      <c r="D29" s="955">
        <f t="shared" ref="D29:D31" si="7">D19</f>
        <v>2026</v>
      </c>
      <c r="E29" s="135">
        <f t="shared" si="6"/>
        <v>0</v>
      </c>
      <c r="F29" s="746">
        <f>'4d- ADIT EOY'!E32-'4d- ADIT EOY'!E29</f>
        <v>0</v>
      </c>
      <c r="G29" s="746">
        <f>'4d- ADIT EOY'!F32-'4d- ADIT EOY'!F29</f>
        <v>0</v>
      </c>
      <c r="H29" s="746">
        <f>'4d- ADIT EOY'!G32-'4d- ADIT EOY'!G29</f>
        <v>0</v>
      </c>
      <c r="I29" s="746"/>
      <c r="J29" s="816"/>
    </row>
    <row r="30" spans="1:10" ht="20.25" customHeight="1">
      <c r="A30" s="814">
        <f>A29+1</f>
        <v>19</v>
      </c>
      <c r="B30" s="815" t="s">
        <v>1090</v>
      </c>
      <c r="C30" s="813" t="s">
        <v>98</v>
      </c>
      <c r="D30" s="955">
        <f t="shared" si="7"/>
        <v>2026</v>
      </c>
      <c r="E30" s="135">
        <f t="shared" si="6"/>
        <v>-38198.355781905833</v>
      </c>
      <c r="F30" s="746">
        <f>'4b-ADIT Projection Proration'!H54</f>
        <v>-38198.355781905833</v>
      </c>
      <c r="G30" s="746">
        <f>'4b-ADIT Projection Proration'!J54</f>
        <v>0</v>
      </c>
      <c r="H30" s="746">
        <f>'4b-ADIT Projection Proration'!L54</f>
        <v>0</v>
      </c>
      <c r="I30" s="746"/>
      <c r="J30" s="816"/>
    </row>
    <row r="31" spans="1:10" ht="20.25" customHeight="1">
      <c r="A31" s="814">
        <f>A30+1</f>
        <v>20</v>
      </c>
      <c r="B31" s="815" t="s">
        <v>1091</v>
      </c>
      <c r="C31" s="813" t="s">
        <v>98</v>
      </c>
      <c r="D31" s="955">
        <f t="shared" si="7"/>
        <v>2026</v>
      </c>
      <c r="E31" s="135">
        <f t="shared" si="6"/>
        <v>-38198.355781905833</v>
      </c>
      <c r="F31" s="746">
        <f>F29+F30</f>
        <v>-38198.355781905833</v>
      </c>
      <c r="G31" s="746">
        <f>G29+G30</f>
        <v>0</v>
      </c>
      <c r="H31" s="746">
        <f>H29+H30</f>
        <v>0</v>
      </c>
      <c r="I31" s="746"/>
      <c r="J31" s="816"/>
    </row>
    <row r="32" spans="1:10" ht="20.25" customHeight="1">
      <c r="A32" s="814">
        <f t="shared" ref="A32:A35" si="8">A31+1</f>
        <v>21</v>
      </c>
      <c r="B32" s="815" t="s">
        <v>1009</v>
      </c>
      <c r="C32" s="813"/>
      <c r="D32" s="813"/>
      <c r="E32" s="817"/>
      <c r="F32" s="817">
        <v>1</v>
      </c>
      <c r="G32" s="817"/>
      <c r="H32" s="817"/>
      <c r="I32" s="817"/>
      <c r="J32" s="818">
        <v>1</v>
      </c>
    </row>
    <row r="33" spans="1:10" ht="20.25" customHeight="1">
      <c r="A33" s="814">
        <f t="shared" si="8"/>
        <v>22</v>
      </c>
      <c r="B33" s="815" t="s">
        <v>1010</v>
      </c>
      <c r="C33" s="813"/>
      <c r="D33" s="813"/>
      <c r="E33" s="817"/>
      <c r="F33" s="817"/>
      <c r="G33" s="817">
        <f>'Attachment H'!G$84</f>
        <v>0</v>
      </c>
      <c r="H33" s="817"/>
      <c r="I33" s="817"/>
      <c r="J33" s="813" t="s">
        <v>1011</v>
      </c>
    </row>
    <row r="34" spans="1:10" ht="20.25" customHeight="1">
      <c r="A34" s="814">
        <f t="shared" si="8"/>
        <v>23</v>
      </c>
      <c r="B34" s="815" t="s">
        <v>1012</v>
      </c>
      <c r="C34" s="813"/>
      <c r="D34" s="813"/>
      <c r="E34" s="817"/>
      <c r="F34" s="817"/>
      <c r="G34" s="817"/>
      <c r="H34" s="817">
        <f>'Attachment H'!I$199</f>
        <v>0</v>
      </c>
      <c r="I34" s="817"/>
      <c r="J34" s="813" t="s">
        <v>1013</v>
      </c>
    </row>
    <row r="35" spans="1:10" ht="20.25" customHeight="1">
      <c r="A35" s="814">
        <f t="shared" si="8"/>
        <v>24</v>
      </c>
      <c r="B35" s="815" t="s">
        <v>1014</v>
      </c>
      <c r="C35" s="813"/>
      <c r="D35" s="813"/>
      <c r="E35" s="817">
        <f>E31</f>
        <v>-38198.355781905833</v>
      </c>
      <c r="F35" s="817">
        <f>+F31*F32</f>
        <v>-38198.355781905833</v>
      </c>
      <c r="G35" s="817">
        <f>+G31*G33</f>
        <v>0</v>
      </c>
      <c r="H35" s="817">
        <f>+H31*H34</f>
        <v>0</v>
      </c>
      <c r="I35" s="817">
        <f>+F35+G35+H35</f>
        <v>-38198.355781905833</v>
      </c>
      <c r="J35" s="817" t="s">
        <v>1079</v>
      </c>
    </row>
    <row r="36" spans="1:10">
      <c r="B36" s="821"/>
      <c r="C36" s="821"/>
      <c r="D36" s="821"/>
      <c r="E36" s="821"/>
      <c r="F36" s="821"/>
      <c r="G36" s="822"/>
    </row>
    <row r="37" spans="1:10">
      <c r="B37" s="821"/>
      <c r="C37" s="821"/>
      <c r="D37" s="823"/>
      <c r="E37" s="823"/>
      <c r="F37" s="823"/>
      <c r="G37" s="823"/>
      <c r="H37" s="824"/>
      <c r="I37" s="824"/>
    </row>
    <row r="38" spans="1:10">
      <c r="B38" s="825"/>
      <c r="C38" s="821"/>
      <c r="D38" s="826"/>
      <c r="E38" s="821"/>
      <c r="F38" s="821"/>
      <c r="G38" s="821"/>
      <c r="H38" s="822"/>
      <c r="I38" s="822"/>
    </row>
    <row r="39" spans="1:10">
      <c r="B39" s="825"/>
      <c r="C39" s="821"/>
      <c r="D39" s="528"/>
      <c r="E39" s="821"/>
      <c r="F39" s="821"/>
      <c r="G39" s="821"/>
      <c r="H39" s="822"/>
      <c r="I39" s="822"/>
    </row>
    <row r="40" spans="1:10">
      <c r="B40" s="825"/>
      <c r="C40" s="821"/>
      <c r="D40" s="528"/>
      <c r="E40" s="821"/>
      <c r="F40" s="821"/>
      <c r="G40" s="821"/>
      <c r="H40" s="822"/>
      <c r="I40" s="822"/>
    </row>
    <row r="41" spans="1:10">
      <c r="B41" s="825"/>
      <c r="C41" s="821"/>
      <c r="D41" s="528"/>
      <c r="E41" s="821"/>
      <c r="F41" s="821"/>
      <c r="G41" s="821"/>
      <c r="H41" s="822"/>
      <c r="I41" s="822"/>
    </row>
    <row r="42" spans="1:10">
      <c r="B42" s="825"/>
      <c r="C42" s="821"/>
      <c r="D42" s="528"/>
      <c r="E42" s="821"/>
      <c r="F42" s="821"/>
      <c r="G42" s="821"/>
      <c r="H42" s="822"/>
      <c r="I42" s="822"/>
    </row>
    <row r="43" spans="1:10">
      <c r="B43" s="825"/>
      <c r="C43" s="821"/>
      <c r="D43" s="528"/>
      <c r="E43" s="821"/>
      <c r="F43" s="821"/>
      <c r="G43" s="821"/>
      <c r="H43" s="822"/>
      <c r="I43" s="822"/>
    </row>
    <row r="44" spans="1:10">
      <c r="B44" s="825"/>
      <c r="C44" s="821"/>
      <c r="D44" s="528"/>
      <c r="E44" s="821"/>
      <c r="F44" s="821"/>
      <c r="G44" s="821"/>
      <c r="H44" s="822"/>
      <c r="I44" s="822"/>
    </row>
    <row r="45" spans="1:10">
      <c r="B45" s="825"/>
      <c r="C45" s="821"/>
      <c r="D45" s="528"/>
      <c r="E45" s="821"/>
      <c r="F45" s="821"/>
      <c r="G45" s="821"/>
      <c r="H45" s="822"/>
      <c r="I45" s="822"/>
    </row>
    <row r="46" spans="1:10">
      <c r="B46" s="825"/>
      <c r="C46" s="821"/>
      <c r="D46" s="528"/>
      <c r="E46" s="821"/>
      <c r="F46" s="821"/>
      <c r="G46" s="821"/>
      <c r="H46" s="822"/>
      <c r="I46" s="822"/>
    </row>
    <row r="47" spans="1:10">
      <c r="B47" s="825"/>
      <c r="C47" s="821"/>
      <c r="D47" s="528"/>
      <c r="E47" s="821"/>
      <c r="F47" s="821"/>
      <c r="G47" s="821"/>
      <c r="H47" s="822"/>
      <c r="I47" s="822"/>
    </row>
    <row r="48" spans="1:10">
      <c r="B48" s="825"/>
      <c r="C48" s="821"/>
      <c r="D48" s="528"/>
      <c r="E48" s="821"/>
      <c r="F48" s="821"/>
      <c r="G48" s="821"/>
      <c r="H48" s="822"/>
      <c r="I48" s="822"/>
    </row>
    <row r="49" spans="2:11">
      <c r="B49" s="821"/>
      <c r="C49" s="821"/>
      <c r="D49" s="528"/>
      <c r="E49" s="821"/>
      <c r="F49" s="821"/>
      <c r="G49" s="821"/>
      <c r="H49" s="822"/>
      <c r="I49" s="822"/>
    </row>
    <row r="50" spans="2:11">
      <c r="B50" s="825"/>
      <c r="C50" s="821"/>
      <c r="D50" s="528"/>
      <c r="E50" s="821"/>
      <c r="F50" s="821"/>
      <c r="G50" s="821"/>
      <c r="H50" s="822"/>
      <c r="I50" s="822"/>
    </row>
    <row r="51" spans="2:11">
      <c r="B51" s="821"/>
      <c r="C51" s="821"/>
      <c r="D51" s="528"/>
      <c r="E51" s="821"/>
      <c r="F51" s="821"/>
      <c r="G51" s="821"/>
      <c r="H51" s="822"/>
      <c r="I51" s="822"/>
    </row>
    <row r="52" spans="2:11">
      <c r="B52" s="825"/>
      <c r="C52" s="821"/>
      <c r="D52" s="821"/>
      <c r="E52" s="821"/>
      <c r="F52" s="821"/>
      <c r="G52" s="821"/>
      <c r="H52" s="822"/>
      <c r="I52" s="822"/>
    </row>
    <row r="53" spans="2:11">
      <c r="B53" s="825"/>
      <c r="C53" s="821"/>
      <c r="D53" s="821"/>
      <c r="E53" s="821"/>
      <c r="F53" s="821"/>
      <c r="G53" s="821"/>
    </row>
    <row r="54" spans="2:11">
      <c r="B54" s="825"/>
      <c r="C54" s="821"/>
      <c r="D54" s="821"/>
      <c r="E54" s="821"/>
      <c r="F54" s="821"/>
      <c r="G54" s="821"/>
    </row>
    <row r="55" spans="2:11">
      <c r="B55" s="825"/>
      <c r="C55" s="821"/>
      <c r="D55" s="821"/>
      <c r="E55" s="821"/>
      <c r="F55" s="821"/>
      <c r="G55" s="821"/>
    </row>
    <row r="56" spans="2:11">
      <c r="B56" s="825"/>
      <c r="C56" s="821"/>
      <c r="D56" s="821"/>
      <c r="E56" s="821"/>
      <c r="F56" s="821"/>
      <c r="G56" s="821"/>
    </row>
    <row r="57" spans="2:11">
      <c r="B57" s="825"/>
      <c r="C57" s="821"/>
      <c r="D57" s="821"/>
      <c r="E57" s="821"/>
      <c r="F57" s="821"/>
      <c r="G57" s="821"/>
    </row>
    <row r="58" spans="2:11">
      <c r="B58" s="825"/>
      <c r="C58" s="821"/>
      <c r="D58" s="821"/>
      <c r="E58" s="821"/>
      <c r="F58" s="821"/>
      <c r="G58" s="821"/>
    </row>
    <row r="59" spans="2:11">
      <c r="B59" s="825"/>
      <c r="C59" s="821"/>
      <c r="D59" s="821"/>
      <c r="E59" s="821"/>
      <c r="F59" s="821"/>
      <c r="G59" s="821"/>
    </row>
    <row r="60" spans="2:11">
      <c r="B60" s="825"/>
      <c r="C60" s="821"/>
      <c r="D60" s="821"/>
      <c r="E60" s="821"/>
      <c r="F60" s="821"/>
      <c r="G60" s="821"/>
    </row>
    <row r="61" spans="2:11">
      <c r="B61" s="825"/>
      <c r="C61" s="821"/>
      <c r="D61" s="821"/>
      <c r="E61" s="821"/>
      <c r="F61" s="821"/>
      <c r="G61" s="821"/>
    </row>
    <row r="62" spans="2:11">
      <c r="B62" s="825"/>
      <c r="C62" s="821"/>
      <c r="D62" s="821"/>
      <c r="E62" s="821"/>
      <c r="F62" s="821"/>
      <c r="G62" s="821"/>
    </row>
    <row r="63" spans="2:11">
      <c r="B63" s="825"/>
      <c r="C63" s="821"/>
      <c r="D63" s="821"/>
      <c r="E63" s="821"/>
      <c r="F63" s="821"/>
      <c r="G63" s="821"/>
      <c r="K63" s="821"/>
    </row>
    <row r="64" spans="2:11">
      <c r="B64" s="825"/>
      <c r="C64" s="821"/>
      <c r="D64" s="821"/>
      <c r="E64" s="821"/>
      <c r="F64" s="821"/>
      <c r="G64" s="821"/>
    </row>
    <row r="65" spans="2:7">
      <c r="B65" s="825"/>
      <c r="C65" s="821"/>
      <c r="D65" s="821"/>
      <c r="E65" s="821"/>
      <c r="F65" s="821"/>
      <c r="G65" s="821"/>
    </row>
    <row r="66" spans="2:7">
      <c r="B66" s="825"/>
      <c r="C66" s="821"/>
      <c r="D66" s="821"/>
      <c r="E66" s="821"/>
      <c r="F66" s="821"/>
      <c r="G66" s="821"/>
    </row>
    <row r="67" spans="2:7">
      <c r="B67" s="825"/>
      <c r="C67" s="821"/>
      <c r="D67" s="821"/>
      <c r="E67" s="821"/>
      <c r="F67" s="821"/>
      <c r="G67" s="821"/>
    </row>
    <row r="68" spans="2:7">
      <c r="B68" s="825"/>
      <c r="C68" s="821"/>
      <c r="D68" s="821"/>
      <c r="E68" s="821"/>
      <c r="F68" s="821"/>
      <c r="G68" s="821"/>
    </row>
    <row r="69" spans="2:7">
      <c r="B69" s="825"/>
      <c r="C69" s="821"/>
      <c r="D69" s="821"/>
      <c r="E69" s="821"/>
      <c r="F69" s="821"/>
      <c r="G69" s="821"/>
    </row>
    <row r="70" spans="2:7">
      <c r="B70" s="825"/>
      <c r="C70" s="821"/>
      <c r="D70" s="821"/>
      <c r="E70" s="821"/>
      <c r="F70" s="821"/>
      <c r="G70" s="821"/>
    </row>
    <row r="71" spans="2:7">
      <c r="B71" s="825"/>
      <c r="C71" s="821"/>
      <c r="D71" s="821"/>
      <c r="E71" s="821"/>
      <c r="F71" s="821"/>
      <c r="G71" s="821"/>
    </row>
    <row r="72" spans="2:7">
      <c r="B72" s="825"/>
      <c r="C72" s="821"/>
      <c r="D72" s="821"/>
      <c r="E72" s="821"/>
      <c r="F72" s="821"/>
      <c r="G72" s="821"/>
    </row>
    <row r="73" spans="2:7">
      <c r="B73" s="825"/>
      <c r="C73" s="821"/>
      <c r="D73" s="821"/>
      <c r="E73" s="821"/>
      <c r="F73" s="821"/>
      <c r="G73" s="821"/>
    </row>
    <row r="74" spans="2:7">
      <c r="B74" s="825"/>
      <c r="C74" s="821"/>
      <c r="D74" s="821"/>
      <c r="E74" s="821"/>
      <c r="F74" s="821"/>
      <c r="G74" s="821"/>
    </row>
    <row r="75" spans="2:7">
      <c r="B75" s="825"/>
      <c r="C75" s="821"/>
      <c r="D75" s="821"/>
      <c r="E75" s="821"/>
      <c r="F75" s="821"/>
      <c r="G75" s="821"/>
    </row>
    <row r="76" spans="2:7">
      <c r="B76" s="825"/>
      <c r="C76" s="821"/>
      <c r="D76" s="821"/>
      <c r="E76" s="821"/>
      <c r="F76" s="821"/>
      <c r="G76" s="821"/>
    </row>
    <row r="77" spans="2:7">
      <c r="B77" s="825"/>
      <c r="C77" s="821"/>
      <c r="D77" s="821"/>
      <c r="E77" s="821"/>
      <c r="F77" s="821"/>
      <c r="G77" s="821"/>
    </row>
    <row r="78" spans="2:7">
      <c r="B78" s="825"/>
      <c r="C78" s="821"/>
      <c r="D78" s="821"/>
      <c r="E78" s="821"/>
      <c r="F78" s="821"/>
      <c r="G78" s="821"/>
    </row>
    <row r="79" spans="2:7">
      <c r="B79" s="825"/>
      <c r="C79" s="821"/>
      <c r="D79" s="821"/>
      <c r="E79" s="821"/>
      <c r="F79" s="821"/>
      <c r="G79" s="821"/>
    </row>
    <row r="80" spans="2:7">
      <c r="B80" s="825"/>
      <c r="C80" s="821"/>
      <c r="D80" s="821"/>
      <c r="E80" s="821"/>
      <c r="F80" s="821"/>
      <c r="G80" s="821"/>
    </row>
    <row r="81" spans="2:7">
      <c r="B81" s="825"/>
      <c r="C81" s="821"/>
      <c r="D81" s="821"/>
      <c r="E81" s="821"/>
      <c r="F81" s="821"/>
      <c r="G81" s="821"/>
    </row>
    <row r="82" spans="2:7">
      <c r="B82" s="825"/>
      <c r="C82" s="821"/>
      <c r="D82" s="821"/>
      <c r="E82" s="821"/>
      <c r="F82" s="821"/>
      <c r="G82" s="821"/>
    </row>
    <row r="83" spans="2:7">
      <c r="B83" s="825"/>
      <c r="C83" s="821"/>
      <c r="D83" s="821"/>
      <c r="E83" s="821"/>
      <c r="F83" s="821"/>
      <c r="G83" s="821"/>
    </row>
    <row r="84" spans="2:7">
      <c r="B84" s="825"/>
      <c r="C84" s="821"/>
      <c r="D84" s="821"/>
      <c r="E84" s="821"/>
      <c r="F84" s="821"/>
      <c r="G84" s="821"/>
    </row>
    <row r="85" spans="2:7">
      <c r="B85" s="825"/>
      <c r="C85" s="821"/>
      <c r="D85" s="821"/>
      <c r="E85" s="821"/>
      <c r="F85" s="821"/>
      <c r="G85" s="821"/>
    </row>
    <row r="86" spans="2:7">
      <c r="B86" s="825"/>
      <c r="C86" s="821"/>
      <c r="D86" s="821"/>
      <c r="E86" s="821"/>
      <c r="F86" s="821"/>
      <c r="G86" s="821"/>
    </row>
    <row r="87" spans="2:7">
      <c r="B87" s="825"/>
      <c r="C87" s="821"/>
      <c r="D87" s="821"/>
      <c r="E87" s="821"/>
      <c r="F87" s="821"/>
      <c r="G87" s="821"/>
    </row>
    <row r="88" spans="2:7">
      <c r="B88" s="825"/>
      <c r="C88" s="821"/>
      <c r="D88" s="821"/>
      <c r="E88" s="821"/>
      <c r="F88" s="821"/>
      <c r="G88" s="821"/>
    </row>
    <row r="89" spans="2:7">
      <c r="B89" s="825"/>
      <c r="C89" s="821"/>
      <c r="D89" s="821"/>
      <c r="E89" s="821"/>
      <c r="F89" s="821"/>
      <c r="G89" s="821"/>
    </row>
    <row r="90" spans="2:7">
      <c r="B90" s="825"/>
      <c r="C90" s="821"/>
      <c r="D90" s="821"/>
      <c r="E90" s="821"/>
      <c r="F90" s="821"/>
      <c r="G90" s="821"/>
    </row>
    <row r="91" spans="2:7">
      <c r="B91" s="825"/>
      <c r="C91" s="821"/>
      <c r="D91" s="821"/>
      <c r="E91" s="821"/>
      <c r="F91" s="821"/>
      <c r="G91" s="821"/>
    </row>
    <row r="92" spans="2:7">
      <c r="B92" s="825"/>
      <c r="C92" s="821"/>
      <c r="D92" s="821"/>
      <c r="E92" s="821"/>
      <c r="F92" s="821"/>
      <c r="G92" s="821"/>
    </row>
    <row r="93" spans="2:7">
      <c r="B93" s="825"/>
      <c r="C93" s="821"/>
      <c r="D93" s="821"/>
      <c r="E93" s="821"/>
      <c r="F93" s="821"/>
      <c r="G93" s="821"/>
    </row>
    <row r="94" spans="2:7">
      <c r="B94" s="825"/>
      <c r="C94" s="821"/>
      <c r="D94" s="821"/>
      <c r="E94" s="821"/>
      <c r="F94" s="821"/>
      <c r="G94" s="821"/>
    </row>
    <row r="95" spans="2:7">
      <c r="B95" s="825"/>
      <c r="C95" s="821"/>
      <c r="D95" s="821"/>
      <c r="E95" s="821"/>
      <c r="F95" s="821"/>
      <c r="G95" s="821"/>
    </row>
    <row r="96" spans="2:7">
      <c r="B96" s="825"/>
      <c r="C96" s="821"/>
      <c r="D96" s="821"/>
      <c r="E96" s="821"/>
      <c r="F96" s="821"/>
      <c r="G96" s="821"/>
    </row>
    <row r="97" spans="2:7">
      <c r="B97" s="825"/>
      <c r="C97" s="821"/>
      <c r="D97" s="821"/>
      <c r="E97" s="821"/>
      <c r="F97" s="821"/>
      <c r="G97" s="821"/>
    </row>
    <row r="98" spans="2:7">
      <c r="B98" s="825"/>
      <c r="C98" s="821"/>
      <c r="D98" s="821"/>
      <c r="E98" s="821"/>
      <c r="F98" s="821"/>
      <c r="G98" s="821"/>
    </row>
    <row r="99" spans="2:7">
      <c r="B99" s="825"/>
      <c r="C99" s="821"/>
      <c r="D99" s="821"/>
      <c r="E99" s="821"/>
      <c r="F99" s="821"/>
      <c r="G99" s="821"/>
    </row>
    <row r="100" spans="2:7">
      <c r="B100" s="825"/>
      <c r="C100" s="821"/>
      <c r="D100" s="821"/>
      <c r="E100" s="821"/>
      <c r="F100" s="821"/>
      <c r="G100" s="821"/>
    </row>
    <row r="101" spans="2:7">
      <c r="B101" s="825"/>
      <c r="C101" s="821"/>
      <c r="D101" s="821"/>
      <c r="E101" s="821"/>
      <c r="F101" s="821"/>
      <c r="G101" s="821"/>
    </row>
    <row r="102" spans="2:7">
      <c r="B102" s="825"/>
      <c r="C102" s="821"/>
      <c r="D102" s="821"/>
      <c r="E102" s="821"/>
      <c r="F102" s="821"/>
      <c r="G102" s="821"/>
    </row>
    <row r="103" spans="2:7">
      <c r="B103" s="825"/>
      <c r="C103" s="821"/>
      <c r="D103" s="821"/>
      <c r="E103" s="821"/>
      <c r="F103" s="821"/>
      <c r="G103" s="821"/>
    </row>
    <row r="104" spans="2:7">
      <c r="B104" s="825"/>
      <c r="C104" s="821"/>
      <c r="D104" s="821"/>
      <c r="E104" s="821"/>
      <c r="F104" s="821"/>
      <c r="G104" s="821"/>
    </row>
    <row r="105" spans="2:7">
      <c r="B105" s="825"/>
      <c r="C105" s="821"/>
      <c r="D105" s="821"/>
      <c r="E105" s="821"/>
      <c r="F105" s="821"/>
      <c r="G105" s="821"/>
    </row>
    <row r="106" spans="2:7">
      <c r="B106" s="825"/>
      <c r="C106" s="821"/>
      <c r="D106" s="821"/>
      <c r="E106" s="821"/>
      <c r="F106" s="821"/>
      <c r="G106" s="821"/>
    </row>
    <row r="107" spans="2:7">
      <c r="B107" s="825"/>
      <c r="C107" s="821"/>
      <c r="D107" s="821"/>
      <c r="E107" s="821"/>
      <c r="F107" s="821"/>
      <c r="G107" s="821"/>
    </row>
    <row r="108" spans="2:7">
      <c r="B108" s="825"/>
      <c r="C108" s="821"/>
      <c r="D108" s="821"/>
      <c r="E108" s="821"/>
      <c r="F108" s="821"/>
      <c r="G108" s="821"/>
    </row>
    <row r="109" spans="2:7">
      <c r="B109" s="825"/>
      <c r="C109" s="821"/>
      <c r="D109" s="821"/>
      <c r="E109" s="821"/>
      <c r="F109" s="821"/>
      <c r="G109" s="821"/>
    </row>
    <row r="110" spans="2:7">
      <c r="B110" s="825"/>
      <c r="C110" s="821"/>
      <c r="D110" s="821"/>
      <c r="E110" s="821"/>
      <c r="F110" s="821"/>
      <c r="G110" s="821"/>
    </row>
    <row r="111" spans="2:7">
      <c r="B111" s="825"/>
      <c r="C111" s="821"/>
      <c r="D111" s="821"/>
      <c r="E111" s="821"/>
      <c r="F111" s="821"/>
      <c r="G111" s="821"/>
    </row>
    <row r="112" spans="2:7">
      <c r="B112" s="825"/>
      <c r="C112" s="821"/>
      <c r="D112" s="821"/>
      <c r="E112" s="821"/>
      <c r="F112" s="821"/>
      <c r="G112" s="821"/>
    </row>
    <row r="113" spans="2:7">
      <c r="B113" s="825"/>
      <c r="C113" s="821"/>
      <c r="D113" s="821"/>
      <c r="E113" s="821"/>
      <c r="F113" s="821"/>
      <c r="G113" s="821"/>
    </row>
    <row r="114" spans="2:7">
      <c r="B114" s="825"/>
      <c r="C114" s="821"/>
      <c r="D114" s="821"/>
      <c r="E114" s="821"/>
      <c r="F114" s="821"/>
      <c r="G114" s="821"/>
    </row>
    <row r="115" spans="2:7">
      <c r="B115" s="825"/>
      <c r="C115" s="821"/>
      <c r="D115" s="821"/>
      <c r="E115" s="821"/>
      <c r="F115" s="821"/>
      <c r="G115" s="821"/>
    </row>
    <row r="116" spans="2:7">
      <c r="B116" s="825"/>
      <c r="C116" s="821"/>
      <c r="D116" s="821"/>
      <c r="E116" s="821"/>
      <c r="F116" s="821"/>
      <c r="G116" s="821"/>
    </row>
    <row r="117" spans="2:7">
      <c r="B117" s="825"/>
      <c r="C117" s="821"/>
      <c r="D117" s="821"/>
      <c r="E117" s="821"/>
      <c r="F117" s="821"/>
      <c r="G117" s="821"/>
    </row>
    <row r="118" spans="2:7">
      <c r="B118" s="825"/>
      <c r="C118" s="821"/>
      <c r="D118" s="821"/>
      <c r="E118" s="821"/>
      <c r="F118" s="821"/>
      <c r="G118" s="821"/>
    </row>
    <row r="119" spans="2:7">
      <c r="B119" s="825"/>
      <c r="C119" s="821"/>
      <c r="D119" s="821"/>
      <c r="E119" s="821"/>
      <c r="F119" s="821"/>
      <c r="G119" s="821"/>
    </row>
    <row r="120" spans="2:7">
      <c r="B120" s="825"/>
      <c r="C120" s="821"/>
      <c r="D120" s="821"/>
      <c r="E120" s="821"/>
      <c r="F120" s="821"/>
      <c r="G120" s="821"/>
    </row>
    <row r="121" spans="2:7">
      <c r="B121" s="825"/>
      <c r="C121" s="821"/>
      <c r="D121" s="821"/>
      <c r="E121" s="821"/>
      <c r="F121" s="821"/>
      <c r="G121" s="821"/>
    </row>
    <row r="122" spans="2:7">
      <c r="B122" s="825"/>
      <c r="C122" s="821"/>
      <c r="D122" s="821"/>
      <c r="E122" s="821"/>
      <c r="F122" s="821"/>
      <c r="G122" s="821"/>
    </row>
    <row r="123" spans="2:7">
      <c r="B123" s="825"/>
      <c r="C123" s="821"/>
      <c r="D123" s="821"/>
      <c r="E123" s="821"/>
      <c r="F123" s="821"/>
      <c r="G123" s="821"/>
    </row>
    <row r="124" spans="2:7">
      <c r="B124" s="825"/>
      <c r="C124" s="821"/>
      <c r="D124" s="821"/>
      <c r="E124" s="821"/>
      <c r="F124" s="821"/>
      <c r="G124" s="821"/>
    </row>
    <row r="125" spans="2:7">
      <c r="B125" s="825"/>
      <c r="C125" s="821"/>
      <c r="D125" s="821"/>
      <c r="E125" s="821"/>
      <c r="F125" s="821"/>
      <c r="G125" s="821"/>
    </row>
    <row r="126" spans="2:7">
      <c r="B126" s="825"/>
      <c r="C126" s="821"/>
      <c r="D126" s="821"/>
      <c r="E126" s="821"/>
      <c r="F126" s="821"/>
      <c r="G126" s="821"/>
    </row>
    <row r="127" spans="2:7">
      <c r="B127" s="825"/>
      <c r="C127" s="821"/>
      <c r="D127" s="821"/>
      <c r="E127" s="821"/>
      <c r="F127" s="821"/>
      <c r="G127" s="821"/>
    </row>
    <row r="128" spans="2:7">
      <c r="B128" s="825"/>
      <c r="C128" s="821"/>
      <c r="D128" s="821"/>
      <c r="E128" s="821"/>
      <c r="F128" s="821"/>
      <c r="G128" s="821"/>
    </row>
    <row r="129" spans="2:7">
      <c r="B129" s="825"/>
      <c r="C129" s="821"/>
      <c r="D129" s="821"/>
      <c r="E129" s="821"/>
      <c r="F129" s="821"/>
      <c r="G129" s="821"/>
    </row>
    <row r="130" spans="2:7">
      <c r="B130" s="825"/>
      <c r="C130" s="821"/>
      <c r="D130" s="821"/>
      <c r="E130" s="821"/>
      <c r="F130" s="821"/>
      <c r="G130" s="821"/>
    </row>
    <row r="131" spans="2:7">
      <c r="B131" s="825"/>
      <c r="C131" s="821"/>
      <c r="D131" s="821"/>
      <c r="E131" s="821"/>
      <c r="F131" s="821"/>
      <c r="G131" s="821"/>
    </row>
    <row r="132" spans="2:7">
      <c r="B132" s="825"/>
      <c r="C132" s="821"/>
      <c r="D132" s="821"/>
      <c r="E132" s="821"/>
      <c r="F132" s="821"/>
      <c r="G132" s="821"/>
    </row>
    <row r="133" spans="2:7">
      <c r="B133" s="825"/>
      <c r="C133" s="821"/>
      <c r="D133" s="821"/>
      <c r="E133" s="821"/>
      <c r="F133" s="821"/>
      <c r="G133" s="821"/>
    </row>
    <row r="134" spans="2:7">
      <c r="B134" s="825"/>
      <c r="C134" s="821"/>
      <c r="D134" s="821"/>
      <c r="E134" s="821"/>
      <c r="F134" s="821"/>
      <c r="G134" s="821"/>
    </row>
    <row r="135" spans="2:7">
      <c r="B135" s="825"/>
      <c r="C135" s="821"/>
      <c r="D135" s="821"/>
      <c r="E135" s="821"/>
      <c r="F135" s="821"/>
      <c r="G135" s="821"/>
    </row>
    <row r="136" spans="2:7">
      <c r="B136" s="825"/>
      <c r="C136" s="821"/>
      <c r="D136" s="821"/>
      <c r="E136" s="821"/>
      <c r="F136" s="821"/>
      <c r="G136" s="821"/>
    </row>
    <row r="137" spans="2:7">
      <c r="B137" s="825"/>
      <c r="C137" s="821"/>
      <c r="D137" s="821"/>
      <c r="E137" s="821"/>
      <c r="F137" s="821"/>
      <c r="G137" s="821"/>
    </row>
    <row r="138" spans="2:7">
      <c r="B138" s="825"/>
      <c r="C138" s="821"/>
      <c r="D138" s="821"/>
      <c r="E138" s="821"/>
      <c r="F138" s="821"/>
      <c r="G138" s="821"/>
    </row>
    <row r="139" spans="2:7">
      <c r="B139" s="825"/>
      <c r="C139" s="821"/>
      <c r="D139" s="821"/>
      <c r="E139" s="821"/>
      <c r="F139" s="821"/>
      <c r="G139" s="821"/>
    </row>
    <row r="140" spans="2:7">
      <c r="B140" s="825"/>
      <c r="C140" s="821"/>
      <c r="D140" s="821"/>
      <c r="E140" s="821"/>
      <c r="F140" s="821"/>
      <c r="G140" s="821"/>
    </row>
    <row r="141" spans="2:7">
      <c r="B141" s="825"/>
      <c r="C141" s="821"/>
      <c r="D141" s="821"/>
      <c r="E141" s="821"/>
      <c r="F141" s="821"/>
      <c r="G141" s="821"/>
    </row>
    <row r="142" spans="2:7">
      <c r="B142" s="825"/>
      <c r="C142" s="821"/>
      <c r="D142" s="821"/>
      <c r="E142" s="821"/>
      <c r="F142" s="821"/>
      <c r="G142" s="821"/>
    </row>
    <row r="143" spans="2:7">
      <c r="B143" s="825"/>
      <c r="C143" s="821"/>
      <c r="D143" s="821"/>
      <c r="E143" s="821"/>
      <c r="F143" s="821"/>
      <c r="G143" s="821"/>
    </row>
    <row r="144" spans="2:7">
      <c r="B144" s="825"/>
      <c r="C144" s="821"/>
      <c r="D144" s="821"/>
      <c r="E144" s="821"/>
      <c r="F144" s="821"/>
      <c r="G144" s="821"/>
    </row>
    <row r="145" spans="2:9">
      <c r="B145" s="825"/>
      <c r="C145" s="821"/>
      <c r="D145" s="821"/>
      <c r="E145" s="821"/>
      <c r="F145" s="821"/>
      <c r="G145" s="821"/>
    </row>
    <row r="146" spans="2:9">
      <c r="B146" s="825"/>
      <c r="C146" s="821"/>
      <c r="D146" s="821"/>
      <c r="E146" s="821"/>
      <c r="F146" s="821"/>
      <c r="G146" s="821"/>
    </row>
    <row r="147" spans="2:9">
      <c r="B147" s="825"/>
      <c r="C147" s="821"/>
      <c r="D147" s="821"/>
      <c r="E147" s="821"/>
      <c r="F147" s="821"/>
      <c r="G147" s="821"/>
    </row>
    <row r="148" spans="2:9">
      <c r="B148" s="825"/>
      <c r="C148" s="821"/>
      <c r="D148" s="821"/>
      <c r="E148" s="821"/>
      <c r="F148" s="821"/>
      <c r="G148" s="821"/>
    </row>
    <row r="149" spans="2:9">
      <c r="B149" s="825"/>
      <c r="C149" s="821"/>
      <c r="D149" s="821"/>
      <c r="E149" s="821"/>
      <c r="F149" s="821"/>
      <c r="G149" s="821"/>
    </row>
    <row r="150" spans="2:9">
      <c r="B150" s="825"/>
      <c r="C150" s="821"/>
      <c r="D150" s="821"/>
      <c r="E150" s="821"/>
      <c r="F150" s="821"/>
      <c r="G150" s="821"/>
    </row>
    <row r="151" spans="2:9">
      <c r="B151" s="825"/>
      <c r="C151" s="821"/>
      <c r="D151" s="821"/>
      <c r="E151" s="821"/>
      <c r="F151" s="821"/>
      <c r="G151" s="821"/>
    </row>
    <row r="152" spans="2:9">
      <c r="B152" s="825"/>
      <c r="C152" s="821"/>
      <c r="D152" s="821"/>
      <c r="E152" s="821"/>
      <c r="F152" s="821"/>
      <c r="G152" s="821"/>
    </row>
    <row r="153" spans="2:9">
      <c r="B153" s="825"/>
      <c r="C153" s="821"/>
      <c r="D153" s="821"/>
      <c r="E153" s="821"/>
      <c r="F153" s="821"/>
      <c r="G153" s="821"/>
    </row>
    <row r="154" spans="2:9">
      <c r="B154" s="825"/>
      <c r="C154" s="821"/>
      <c r="D154" s="821"/>
      <c r="E154" s="821"/>
      <c r="F154" s="821"/>
      <c r="G154" s="821"/>
    </row>
    <row r="155" spans="2:9">
      <c r="B155" s="825"/>
      <c r="C155" s="821"/>
      <c r="D155" s="821"/>
      <c r="E155" s="821"/>
      <c r="F155" s="821"/>
      <c r="G155" s="821"/>
      <c r="H155" s="827"/>
      <c r="I155" s="827"/>
    </row>
    <row r="156" spans="2:9">
      <c r="B156" s="825"/>
      <c r="C156" s="821"/>
      <c r="D156" s="821"/>
      <c r="E156" s="821"/>
      <c r="F156" s="821"/>
      <c r="G156" s="821"/>
    </row>
    <row r="157" spans="2:9">
      <c r="B157" s="825"/>
      <c r="C157" s="821"/>
      <c r="D157" s="821"/>
      <c r="E157" s="821"/>
      <c r="F157" s="821"/>
      <c r="G157" s="821"/>
    </row>
    <row r="158" spans="2:9">
      <c r="B158" s="825"/>
      <c r="C158" s="821"/>
      <c r="D158" s="821"/>
      <c r="E158" s="821"/>
      <c r="F158" s="821"/>
      <c r="G158" s="821"/>
    </row>
    <row r="159" spans="2:9">
      <c r="B159" s="825"/>
      <c r="C159" s="821"/>
      <c r="D159" s="821"/>
      <c r="E159" s="821"/>
      <c r="F159" s="821"/>
      <c r="G159" s="821"/>
    </row>
    <row r="160" spans="2:9">
      <c r="B160" s="825"/>
      <c r="C160" s="821"/>
      <c r="D160" s="821"/>
      <c r="E160" s="821"/>
      <c r="F160" s="821"/>
      <c r="G160" s="821"/>
    </row>
    <row r="161" spans="2:7">
      <c r="B161" s="825"/>
      <c r="C161" s="821"/>
      <c r="D161" s="821"/>
      <c r="E161" s="821"/>
      <c r="F161" s="821"/>
      <c r="G161" s="821"/>
    </row>
    <row r="162" spans="2:7">
      <c r="B162" s="825"/>
      <c r="C162" s="821"/>
      <c r="D162" s="821"/>
      <c r="E162" s="821"/>
      <c r="F162" s="821"/>
      <c r="G162" s="821"/>
    </row>
    <row r="163" spans="2:7">
      <c r="B163" s="825"/>
      <c r="C163" s="821"/>
      <c r="D163" s="821"/>
      <c r="E163" s="821"/>
      <c r="F163" s="821"/>
      <c r="G163" s="821"/>
    </row>
    <row r="164" spans="2:7">
      <c r="B164" s="825"/>
      <c r="C164" s="821"/>
      <c r="D164" s="821"/>
      <c r="E164" s="821"/>
      <c r="F164" s="821"/>
      <c r="G164" s="821"/>
    </row>
    <row r="165" spans="2:7">
      <c r="B165" s="825"/>
      <c r="C165" s="821"/>
      <c r="D165" s="821"/>
      <c r="E165" s="821"/>
      <c r="F165" s="821"/>
      <c r="G165" s="821"/>
    </row>
    <row r="166" spans="2:7">
      <c r="B166" s="825"/>
      <c r="C166" s="821"/>
      <c r="D166" s="821"/>
      <c r="E166" s="821"/>
      <c r="F166" s="821"/>
      <c r="G166" s="821"/>
    </row>
    <row r="167" spans="2:7">
      <c r="B167" s="825"/>
      <c r="C167" s="821"/>
      <c r="D167" s="821"/>
      <c r="E167" s="821"/>
      <c r="F167" s="821"/>
      <c r="G167" s="821"/>
    </row>
    <row r="168" spans="2:7">
      <c r="B168" s="825"/>
      <c r="C168" s="821"/>
      <c r="D168" s="821"/>
      <c r="E168" s="821"/>
      <c r="F168" s="821"/>
      <c r="G168" s="821"/>
    </row>
    <row r="169" spans="2:7">
      <c r="B169" s="825"/>
      <c r="C169" s="821"/>
      <c r="D169" s="821"/>
      <c r="E169" s="821"/>
      <c r="F169" s="821"/>
      <c r="G169" s="821"/>
    </row>
    <row r="170" spans="2:7">
      <c r="B170" s="825"/>
      <c r="C170" s="821"/>
      <c r="D170" s="821"/>
      <c r="E170" s="821"/>
      <c r="F170" s="821"/>
      <c r="G170" s="821"/>
    </row>
    <row r="171" spans="2:7">
      <c r="B171" s="825"/>
      <c r="C171" s="821"/>
      <c r="D171" s="821"/>
      <c r="E171" s="821"/>
      <c r="F171" s="821"/>
      <c r="G171" s="821"/>
    </row>
    <row r="172" spans="2:7">
      <c r="B172" s="825"/>
      <c r="C172" s="821"/>
      <c r="D172" s="821"/>
      <c r="E172" s="821"/>
      <c r="F172" s="821"/>
      <c r="G172" s="821"/>
    </row>
    <row r="173" spans="2:7">
      <c r="B173" s="825"/>
      <c r="C173" s="821"/>
      <c r="D173" s="821"/>
      <c r="E173" s="821"/>
      <c r="F173" s="821"/>
      <c r="G173" s="821"/>
    </row>
    <row r="174" spans="2:7">
      <c r="B174" s="825"/>
      <c r="C174" s="821"/>
      <c r="D174" s="821"/>
      <c r="E174" s="821"/>
      <c r="F174" s="821"/>
      <c r="G174" s="821"/>
    </row>
    <row r="175" spans="2:7">
      <c r="B175" s="825"/>
      <c r="C175" s="821"/>
      <c r="D175" s="821"/>
      <c r="E175" s="821"/>
      <c r="F175" s="821"/>
      <c r="G175" s="821"/>
    </row>
    <row r="176" spans="2:7">
      <c r="B176" s="825"/>
      <c r="C176" s="821"/>
      <c r="D176" s="821"/>
      <c r="E176" s="821"/>
      <c r="F176" s="821"/>
      <c r="G176" s="821"/>
    </row>
    <row r="177" spans="2:7">
      <c r="B177" s="825"/>
      <c r="C177" s="821"/>
      <c r="D177" s="821"/>
      <c r="E177" s="821"/>
      <c r="F177" s="821"/>
      <c r="G177" s="821"/>
    </row>
    <row r="178" spans="2:7">
      <c r="B178" s="825"/>
      <c r="C178" s="821"/>
      <c r="D178" s="821"/>
      <c r="E178" s="821"/>
      <c r="F178" s="821"/>
      <c r="G178" s="821"/>
    </row>
    <row r="179" spans="2:7">
      <c r="B179" s="825"/>
      <c r="C179" s="821"/>
      <c r="D179" s="821"/>
      <c r="E179" s="821"/>
      <c r="F179" s="821"/>
      <c r="G179" s="821"/>
    </row>
    <row r="180" spans="2:7">
      <c r="B180" s="825"/>
      <c r="C180" s="821"/>
      <c r="D180" s="821"/>
      <c r="E180" s="821"/>
      <c r="F180" s="821"/>
      <c r="G180" s="821"/>
    </row>
    <row r="181" spans="2:7">
      <c r="B181" s="825"/>
      <c r="C181" s="821"/>
      <c r="D181" s="821"/>
      <c r="E181" s="821"/>
      <c r="F181" s="821"/>
      <c r="G181" s="821"/>
    </row>
    <row r="182" spans="2:7">
      <c r="B182" s="825"/>
      <c r="C182" s="821"/>
      <c r="D182" s="821"/>
      <c r="E182" s="821"/>
      <c r="F182" s="821"/>
      <c r="G182" s="821"/>
    </row>
    <row r="183" spans="2:7">
      <c r="B183" s="825"/>
      <c r="C183" s="821"/>
      <c r="D183" s="821"/>
      <c r="E183" s="821"/>
      <c r="F183" s="821"/>
      <c r="G183" s="821"/>
    </row>
    <row r="184" spans="2:7">
      <c r="B184" s="825"/>
      <c r="C184" s="821"/>
      <c r="D184" s="821"/>
      <c r="E184" s="821"/>
      <c r="F184" s="821"/>
      <c r="G184" s="821"/>
    </row>
    <row r="185" spans="2:7">
      <c r="B185" s="825"/>
      <c r="C185" s="821"/>
      <c r="D185" s="821"/>
      <c r="E185" s="821"/>
      <c r="F185" s="821"/>
      <c r="G185" s="821"/>
    </row>
    <row r="186" spans="2:7">
      <c r="B186" s="825"/>
      <c r="C186" s="821"/>
      <c r="D186" s="821"/>
      <c r="E186" s="821"/>
      <c r="F186" s="821"/>
      <c r="G186" s="821"/>
    </row>
    <row r="187" spans="2:7">
      <c r="B187" s="825"/>
      <c r="C187" s="821"/>
      <c r="D187" s="821"/>
      <c r="E187" s="821"/>
      <c r="F187" s="821"/>
      <c r="G187" s="821"/>
    </row>
    <row r="188" spans="2:7">
      <c r="B188" s="825"/>
      <c r="C188" s="821"/>
      <c r="D188" s="821"/>
      <c r="E188" s="821"/>
      <c r="F188" s="821"/>
      <c r="G188" s="821"/>
    </row>
    <row r="189" spans="2:7">
      <c r="B189" s="825"/>
      <c r="C189" s="821"/>
      <c r="D189" s="821"/>
      <c r="E189" s="821"/>
      <c r="F189" s="821"/>
      <c r="G189" s="821"/>
    </row>
    <row r="190" spans="2:7">
      <c r="B190" s="825"/>
      <c r="C190" s="821"/>
      <c r="D190" s="821"/>
      <c r="E190" s="821"/>
      <c r="F190" s="821"/>
      <c r="G190" s="821"/>
    </row>
    <row r="191" spans="2:7">
      <c r="B191" s="825"/>
      <c r="C191" s="821"/>
      <c r="D191" s="821"/>
      <c r="E191" s="821"/>
      <c r="F191" s="821"/>
      <c r="G191" s="821"/>
    </row>
    <row r="192" spans="2:7">
      <c r="B192" s="825"/>
      <c r="C192" s="821"/>
      <c r="D192" s="821"/>
      <c r="E192" s="821"/>
      <c r="F192" s="821"/>
      <c r="G192" s="821"/>
    </row>
    <row r="193" spans="2:7">
      <c r="B193" s="825"/>
      <c r="C193" s="821"/>
      <c r="D193" s="821"/>
      <c r="E193" s="821"/>
      <c r="F193" s="821"/>
      <c r="G193" s="821"/>
    </row>
    <row r="194" spans="2:7">
      <c r="B194" s="825"/>
      <c r="C194" s="821"/>
      <c r="D194" s="821"/>
      <c r="E194" s="821"/>
      <c r="F194" s="821"/>
      <c r="G194" s="821"/>
    </row>
    <row r="195" spans="2:7">
      <c r="B195" s="825"/>
      <c r="C195" s="821"/>
      <c r="D195" s="821"/>
      <c r="E195" s="821"/>
      <c r="F195" s="821"/>
      <c r="G195" s="821"/>
    </row>
    <row r="196" spans="2:7">
      <c r="B196" s="825"/>
      <c r="C196" s="821"/>
      <c r="D196" s="821"/>
      <c r="E196" s="821"/>
      <c r="F196" s="821"/>
      <c r="G196" s="821"/>
    </row>
    <row r="197" spans="2:7">
      <c r="B197" s="825"/>
      <c r="C197" s="821"/>
      <c r="D197" s="821"/>
      <c r="E197" s="821"/>
      <c r="F197" s="821"/>
      <c r="G197" s="821"/>
    </row>
    <row r="198" spans="2:7">
      <c r="B198" s="825"/>
      <c r="C198" s="821"/>
      <c r="D198" s="821"/>
      <c r="E198" s="821"/>
      <c r="F198" s="821"/>
      <c r="G198" s="821"/>
    </row>
    <row r="199" spans="2:7">
      <c r="B199" s="825"/>
      <c r="C199" s="821"/>
      <c r="D199" s="821"/>
      <c r="E199" s="821"/>
      <c r="F199" s="821"/>
      <c r="G199" s="821"/>
    </row>
    <row r="200" spans="2:7">
      <c r="B200" s="825"/>
      <c r="C200" s="821"/>
      <c r="D200" s="821"/>
      <c r="E200" s="821"/>
      <c r="F200" s="821"/>
      <c r="G200" s="821"/>
    </row>
    <row r="201" spans="2:7">
      <c r="B201" s="825"/>
      <c r="C201" s="821"/>
      <c r="D201" s="821"/>
      <c r="E201" s="821"/>
      <c r="F201" s="821"/>
      <c r="G201" s="821"/>
    </row>
    <row r="202" spans="2:7">
      <c r="B202" s="825"/>
      <c r="C202" s="821"/>
      <c r="D202" s="821"/>
      <c r="E202" s="821"/>
      <c r="F202" s="821"/>
      <c r="G202" s="821"/>
    </row>
    <row r="203" spans="2:7">
      <c r="B203" s="825"/>
      <c r="C203" s="821"/>
      <c r="D203" s="821"/>
      <c r="E203" s="821"/>
      <c r="F203" s="821"/>
      <c r="G203" s="821"/>
    </row>
    <row r="204" spans="2:7">
      <c r="B204" s="825"/>
      <c r="C204" s="821"/>
      <c r="D204" s="821"/>
      <c r="E204" s="821"/>
      <c r="F204" s="821"/>
      <c r="G204" s="821"/>
    </row>
    <row r="205" spans="2:7">
      <c r="B205" s="825"/>
      <c r="C205" s="821"/>
      <c r="D205" s="821"/>
      <c r="E205" s="821"/>
      <c r="F205" s="821"/>
      <c r="G205" s="821"/>
    </row>
    <row r="206" spans="2:7">
      <c r="B206" s="825"/>
      <c r="C206" s="821"/>
      <c r="D206" s="821"/>
      <c r="E206" s="821"/>
      <c r="F206" s="821"/>
      <c r="G206" s="821"/>
    </row>
    <row r="207" spans="2:7">
      <c r="B207" s="825"/>
      <c r="C207" s="821"/>
      <c r="D207" s="821"/>
      <c r="E207" s="821"/>
      <c r="F207" s="821"/>
      <c r="G207" s="821"/>
    </row>
    <row r="208" spans="2:7">
      <c r="B208" s="825"/>
      <c r="C208" s="821"/>
      <c r="D208" s="821"/>
      <c r="E208" s="821"/>
      <c r="F208" s="821"/>
      <c r="G208" s="821"/>
    </row>
    <row r="209" spans="2:7">
      <c r="B209" s="825"/>
      <c r="C209" s="821"/>
      <c r="D209" s="821"/>
      <c r="E209" s="821"/>
      <c r="F209" s="821"/>
      <c r="G209" s="821"/>
    </row>
    <row r="210" spans="2:7">
      <c r="B210" s="825"/>
      <c r="C210" s="821"/>
      <c r="D210" s="821"/>
      <c r="E210" s="821"/>
      <c r="F210" s="821"/>
      <c r="G210" s="821"/>
    </row>
    <row r="211" spans="2:7">
      <c r="B211" s="825"/>
      <c r="C211" s="821"/>
      <c r="D211" s="821"/>
      <c r="E211" s="821"/>
      <c r="F211" s="821"/>
      <c r="G211" s="821"/>
    </row>
    <row r="212" spans="2:7">
      <c r="B212" s="825"/>
      <c r="C212" s="821"/>
      <c r="D212" s="821"/>
      <c r="E212" s="821"/>
      <c r="F212" s="821"/>
      <c r="G212" s="821"/>
    </row>
    <row r="213" spans="2:7">
      <c r="B213" s="825"/>
      <c r="C213" s="821"/>
      <c r="D213" s="821"/>
      <c r="E213" s="821"/>
      <c r="F213" s="821"/>
      <c r="G213" s="821"/>
    </row>
    <row r="214" spans="2:7">
      <c r="B214" s="825"/>
      <c r="C214" s="821"/>
      <c r="D214" s="821"/>
      <c r="E214" s="821"/>
      <c r="F214" s="821"/>
      <c r="G214" s="821"/>
    </row>
    <row r="215" spans="2:7">
      <c r="B215" s="825"/>
      <c r="C215" s="821"/>
      <c r="D215" s="821"/>
      <c r="E215" s="821"/>
      <c r="F215" s="821"/>
      <c r="G215" s="821"/>
    </row>
    <row r="216" spans="2:7">
      <c r="B216" s="825"/>
      <c r="C216" s="821"/>
      <c r="D216" s="821"/>
      <c r="E216" s="821"/>
      <c r="F216" s="821"/>
      <c r="G216" s="821"/>
    </row>
    <row r="217" spans="2:7">
      <c r="B217" s="825"/>
      <c r="C217" s="821"/>
      <c r="D217" s="821"/>
      <c r="E217" s="821"/>
      <c r="F217" s="821"/>
      <c r="G217" s="821"/>
    </row>
    <row r="218" spans="2:7">
      <c r="B218" s="825"/>
      <c r="C218" s="821"/>
      <c r="D218" s="821"/>
      <c r="E218" s="821"/>
      <c r="F218" s="821"/>
      <c r="G218" s="821"/>
    </row>
    <row r="219" spans="2:7">
      <c r="B219" s="825"/>
      <c r="C219" s="821"/>
      <c r="D219" s="821"/>
      <c r="E219" s="821"/>
      <c r="F219" s="821"/>
      <c r="G219" s="821"/>
    </row>
    <row r="220" spans="2:7">
      <c r="B220" s="825"/>
      <c r="C220" s="821"/>
      <c r="D220" s="821"/>
      <c r="E220" s="821"/>
      <c r="F220" s="821"/>
      <c r="G220" s="821"/>
    </row>
    <row r="221" spans="2:7">
      <c r="B221" s="825"/>
      <c r="C221" s="821"/>
      <c r="D221" s="821"/>
      <c r="E221" s="821"/>
      <c r="F221" s="821"/>
      <c r="G221" s="821"/>
    </row>
    <row r="222" spans="2:7">
      <c r="B222" s="825"/>
      <c r="C222" s="821"/>
      <c r="D222" s="821"/>
      <c r="E222" s="821"/>
      <c r="F222" s="821"/>
      <c r="G222" s="821"/>
    </row>
    <row r="223" spans="2:7">
      <c r="B223" s="825"/>
      <c r="C223" s="821"/>
      <c r="D223" s="821"/>
      <c r="E223" s="821"/>
      <c r="F223" s="821"/>
      <c r="G223" s="821"/>
    </row>
    <row r="224" spans="2:7">
      <c r="B224" s="825"/>
      <c r="C224" s="821"/>
      <c r="D224" s="821"/>
      <c r="E224" s="821"/>
      <c r="F224" s="821"/>
      <c r="G224" s="821"/>
    </row>
    <row r="225" spans="2:7">
      <c r="B225" s="825"/>
      <c r="C225" s="821"/>
      <c r="D225" s="821"/>
      <c r="E225" s="821"/>
      <c r="F225" s="821"/>
      <c r="G225" s="821"/>
    </row>
    <row r="226" spans="2:7">
      <c r="B226" s="825"/>
      <c r="C226" s="821"/>
      <c r="D226" s="821"/>
      <c r="E226" s="821"/>
      <c r="F226" s="821"/>
      <c r="G226" s="821"/>
    </row>
    <row r="227" spans="2:7">
      <c r="B227" s="825"/>
      <c r="C227" s="821"/>
      <c r="D227" s="821"/>
      <c r="E227" s="821"/>
      <c r="F227" s="821"/>
      <c r="G227" s="821"/>
    </row>
    <row r="228" spans="2:7">
      <c r="B228" s="825"/>
      <c r="C228" s="821"/>
      <c r="D228" s="821"/>
      <c r="E228" s="821"/>
      <c r="F228" s="821"/>
      <c r="G228" s="821"/>
    </row>
    <row r="229" spans="2:7">
      <c r="B229" s="825"/>
      <c r="C229" s="821"/>
      <c r="D229" s="821"/>
      <c r="E229" s="821"/>
      <c r="F229" s="821"/>
      <c r="G229" s="821"/>
    </row>
    <row r="230" spans="2:7">
      <c r="B230" s="825"/>
      <c r="C230" s="821"/>
      <c r="D230" s="821"/>
      <c r="E230" s="821"/>
      <c r="F230" s="821"/>
      <c r="G230" s="821"/>
    </row>
    <row r="231" spans="2:7">
      <c r="B231" s="825"/>
      <c r="C231" s="821"/>
      <c r="D231" s="821"/>
      <c r="E231" s="821"/>
      <c r="F231" s="821"/>
      <c r="G231" s="821"/>
    </row>
    <row r="232" spans="2:7">
      <c r="B232" s="825"/>
      <c r="C232" s="821"/>
      <c r="D232" s="821"/>
      <c r="E232" s="821"/>
      <c r="F232" s="821"/>
      <c r="G232" s="821"/>
    </row>
    <row r="233" spans="2:7">
      <c r="B233" s="825"/>
      <c r="C233" s="821"/>
      <c r="D233" s="821"/>
      <c r="E233" s="821"/>
      <c r="F233" s="821"/>
      <c r="G233" s="821"/>
    </row>
    <row r="234" spans="2:7">
      <c r="B234" s="825"/>
      <c r="C234" s="821"/>
      <c r="D234" s="821"/>
      <c r="E234" s="821"/>
      <c r="F234" s="821"/>
      <c r="G234" s="821"/>
    </row>
    <row r="235" spans="2:7">
      <c r="B235" s="825"/>
      <c r="C235" s="821"/>
      <c r="D235" s="821"/>
      <c r="E235" s="821"/>
      <c r="F235" s="821"/>
      <c r="G235" s="821"/>
    </row>
    <row r="236" spans="2:7">
      <c r="B236" s="825"/>
      <c r="C236" s="821"/>
      <c r="D236" s="821"/>
      <c r="E236" s="821"/>
      <c r="F236" s="821"/>
      <c r="G236" s="821"/>
    </row>
    <row r="237" spans="2:7">
      <c r="B237" s="825"/>
      <c r="C237" s="821"/>
      <c r="D237" s="821"/>
      <c r="E237" s="821"/>
      <c r="F237" s="821"/>
      <c r="G237" s="821"/>
    </row>
    <row r="238" spans="2:7">
      <c r="B238" s="825"/>
      <c r="C238" s="821"/>
      <c r="D238" s="821"/>
      <c r="E238" s="821"/>
      <c r="F238" s="821"/>
      <c r="G238" s="821"/>
    </row>
    <row r="239" spans="2:7">
      <c r="B239" s="825"/>
      <c r="C239" s="821"/>
      <c r="D239" s="821"/>
      <c r="E239" s="821"/>
      <c r="F239" s="821"/>
      <c r="G239" s="821"/>
    </row>
    <row r="240" spans="2:7">
      <c r="B240" s="825"/>
      <c r="C240" s="821"/>
      <c r="D240" s="821"/>
      <c r="E240" s="821"/>
      <c r="F240" s="821"/>
      <c r="G240" s="821"/>
    </row>
    <row r="241" spans="2:7">
      <c r="B241" s="825"/>
      <c r="C241" s="821"/>
      <c r="D241" s="821"/>
      <c r="E241" s="821"/>
      <c r="F241" s="821"/>
      <c r="G241" s="821"/>
    </row>
    <row r="242" spans="2:7">
      <c r="B242" s="825"/>
      <c r="C242" s="821"/>
      <c r="D242" s="821"/>
      <c r="E242" s="821"/>
      <c r="F242" s="821"/>
      <c r="G242" s="821"/>
    </row>
    <row r="243" spans="2:7">
      <c r="B243" s="825"/>
      <c r="C243" s="821"/>
      <c r="D243" s="821"/>
      <c r="E243" s="821"/>
      <c r="F243" s="821"/>
      <c r="G243" s="821"/>
    </row>
    <row r="244" spans="2:7">
      <c r="B244" s="825"/>
      <c r="C244" s="821"/>
      <c r="D244" s="821"/>
      <c r="E244" s="821"/>
      <c r="F244" s="821"/>
      <c r="G244" s="821"/>
    </row>
    <row r="245" spans="2:7">
      <c r="B245" s="825"/>
      <c r="C245" s="821"/>
      <c r="D245" s="821"/>
      <c r="E245" s="821"/>
      <c r="F245" s="821"/>
      <c r="G245" s="821"/>
    </row>
    <row r="246" spans="2:7">
      <c r="B246" s="825"/>
      <c r="C246" s="821"/>
      <c r="D246" s="821"/>
      <c r="E246" s="821"/>
      <c r="F246" s="821"/>
      <c r="G246" s="821"/>
    </row>
    <row r="247" spans="2:7">
      <c r="B247" s="825"/>
      <c r="C247" s="821"/>
      <c r="D247" s="821"/>
      <c r="E247" s="821"/>
      <c r="F247" s="821"/>
      <c r="G247" s="821"/>
    </row>
    <row r="248" spans="2:7">
      <c r="B248" s="825"/>
      <c r="C248" s="821"/>
      <c r="D248" s="821"/>
      <c r="E248" s="821"/>
      <c r="F248" s="821"/>
      <c r="G248" s="821"/>
    </row>
    <row r="249" spans="2:7">
      <c r="B249" s="825"/>
      <c r="C249" s="821"/>
      <c r="D249" s="821"/>
      <c r="E249" s="821"/>
      <c r="F249" s="821"/>
      <c r="G249" s="821"/>
    </row>
    <row r="250" spans="2:7">
      <c r="B250" s="825"/>
      <c r="C250" s="821"/>
      <c r="D250" s="821"/>
      <c r="E250" s="821"/>
      <c r="F250" s="821"/>
      <c r="G250" s="821"/>
    </row>
    <row r="251" spans="2:7">
      <c r="B251" s="825"/>
      <c r="C251" s="821"/>
      <c r="D251" s="821"/>
      <c r="E251" s="821"/>
      <c r="F251" s="821"/>
      <c r="G251" s="821"/>
    </row>
    <row r="252" spans="2:7">
      <c r="B252" s="825"/>
      <c r="C252" s="821"/>
      <c r="D252" s="821"/>
      <c r="E252" s="821"/>
      <c r="F252" s="821"/>
      <c r="G252" s="821"/>
    </row>
    <row r="253" spans="2:7">
      <c r="B253" s="825"/>
      <c r="C253" s="821"/>
      <c r="D253" s="821"/>
      <c r="E253" s="821"/>
      <c r="F253" s="821"/>
      <c r="G253" s="821"/>
    </row>
    <row r="254" spans="2:7">
      <c r="B254" s="825"/>
      <c r="C254" s="821"/>
      <c r="D254" s="821"/>
      <c r="E254" s="821"/>
      <c r="F254" s="821"/>
      <c r="G254" s="821"/>
    </row>
    <row r="255" spans="2:7">
      <c r="B255" s="825"/>
      <c r="C255" s="821"/>
      <c r="D255" s="821"/>
      <c r="E255" s="821"/>
      <c r="F255" s="821"/>
      <c r="G255" s="821"/>
    </row>
    <row r="256" spans="2:7">
      <c r="B256" s="825"/>
      <c r="C256" s="821"/>
      <c r="D256" s="821"/>
      <c r="E256" s="821"/>
      <c r="F256" s="821"/>
      <c r="G256" s="821"/>
    </row>
    <row r="257" spans="2:7">
      <c r="B257" s="825"/>
      <c r="C257" s="821"/>
      <c r="D257" s="821"/>
      <c r="E257" s="821"/>
      <c r="F257" s="821"/>
      <c r="G257" s="821"/>
    </row>
    <row r="258" spans="2:7">
      <c r="B258" s="825"/>
      <c r="C258" s="821"/>
      <c r="D258" s="821"/>
      <c r="E258" s="821"/>
      <c r="F258" s="821"/>
      <c r="G258" s="821"/>
    </row>
    <row r="259" spans="2:7">
      <c r="B259" s="825"/>
      <c r="C259" s="821"/>
      <c r="D259" s="821"/>
      <c r="E259" s="821"/>
      <c r="F259" s="821"/>
      <c r="G259" s="821"/>
    </row>
    <row r="260" spans="2:7">
      <c r="B260" s="825"/>
      <c r="C260" s="821"/>
      <c r="D260" s="821"/>
      <c r="E260" s="821"/>
      <c r="F260" s="821"/>
      <c r="G260" s="821"/>
    </row>
    <row r="261" spans="2:7">
      <c r="B261" s="825"/>
      <c r="C261" s="821"/>
      <c r="D261" s="821"/>
      <c r="E261" s="821"/>
      <c r="F261" s="821"/>
      <c r="G261" s="821"/>
    </row>
    <row r="262" spans="2:7">
      <c r="B262" s="825"/>
      <c r="C262" s="821"/>
      <c r="D262" s="821"/>
      <c r="E262" s="821"/>
      <c r="F262" s="821"/>
      <c r="G262" s="821"/>
    </row>
    <row r="263" spans="2:7">
      <c r="B263" s="825"/>
      <c r="C263" s="821"/>
      <c r="D263" s="821"/>
      <c r="E263" s="821"/>
      <c r="F263" s="821"/>
      <c r="G263" s="821"/>
    </row>
    <row r="264" spans="2:7">
      <c r="B264" s="825"/>
      <c r="C264" s="821"/>
      <c r="D264" s="821"/>
      <c r="E264" s="821"/>
      <c r="F264" s="821"/>
      <c r="G264" s="821"/>
    </row>
    <row r="265" spans="2:7">
      <c r="B265" s="825"/>
      <c r="C265" s="821"/>
      <c r="D265" s="821"/>
      <c r="E265" s="821"/>
      <c r="F265" s="821"/>
      <c r="G265" s="821"/>
    </row>
    <row r="266" spans="2:7">
      <c r="B266" s="825"/>
      <c r="C266" s="821"/>
      <c r="D266" s="821"/>
      <c r="E266" s="821"/>
      <c r="F266" s="821"/>
      <c r="G266" s="821"/>
    </row>
    <row r="267" spans="2:7">
      <c r="B267" s="825"/>
      <c r="C267" s="821"/>
      <c r="D267" s="821"/>
      <c r="E267" s="821"/>
      <c r="F267" s="821"/>
      <c r="G267" s="821"/>
    </row>
    <row r="268" spans="2:7">
      <c r="B268" s="825"/>
      <c r="C268" s="821"/>
      <c r="D268" s="821"/>
      <c r="E268" s="821"/>
      <c r="F268" s="821"/>
      <c r="G268" s="821"/>
    </row>
    <row r="269" spans="2:7">
      <c r="B269" s="825"/>
      <c r="C269" s="821"/>
      <c r="D269" s="821"/>
      <c r="E269" s="821"/>
      <c r="F269" s="821"/>
      <c r="G269" s="821"/>
    </row>
    <row r="270" spans="2:7">
      <c r="B270" s="825"/>
      <c r="C270" s="821"/>
      <c r="D270" s="821"/>
      <c r="E270" s="821"/>
      <c r="F270" s="821"/>
      <c r="G270" s="821"/>
    </row>
    <row r="271" spans="2:7">
      <c r="B271" s="825"/>
      <c r="C271" s="821"/>
      <c r="D271" s="821"/>
      <c r="E271" s="821"/>
      <c r="F271" s="821"/>
      <c r="G271" s="821"/>
    </row>
    <row r="272" spans="2:7">
      <c r="B272" s="825"/>
      <c r="C272" s="821"/>
      <c r="D272" s="821"/>
      <c r="E272" s="821"/>
      <c r="F272" s="821"/>
      <c r="G272" s="821"/>
    </row>
    <row r="273" spans="2:7">
      <c r="B273" s="825"/>
      <c r="C273" s="821"/>
      <c r="D273" s="821"/>
      <c r="E273" s="821"/>
      <c r="F273" s="821"/>
      <c r="G273" s="821"/>
    </row>
    <row r="274" spans="2:7">
      <c r="B274" s="825"/>
      <c r="C274" s="821"/>
      <c r="D274" s="821"/>
      <c r="E274" s="821"/>
      <c r="F274" s="821"/>
      <c r="G274" s="821"/>
    </row>
    <row r="275" spans="2:7">
      <c r="B275" s="825"/>
      <c r="C275" s="821"/>
      <c r="D275" s="821"/>
      <c r="E275" s="821"/>
      <c r="F275" s="821"/>
      <c r="G275" s="821"/>
    </row>
    <row r="276" spans="2:7">
      <c r="B276" s="825"/>
      <c r="C276" s="821"/>
      <c r="D276" s="821"/>
      <c r="E276" s="821"/>
      <c r="F276" s="821"/>
      <c r="G276" s="821"/>
    </row>
    <row r="277" spans="2:7">
      <c r="B277" s="825"/>
      <c r="C277" s="821"/>
      <c r="D277" s="821"/>
      <c r="E277" s="821"/>
      <c r="F277" s="821"/>
      <c r="G277" s="821"/>
    </row>
    <row r="278" spans="2:7">
      <c r="B278" s="825"/>
      <c r="C278" s="821"/>
      <c r="D278" s="821"/>
      <c r="E278" s="821"/>
      <c r="F278" s="821"/>
      <c r="G278" s="821"/>
    </row>
    <row r="279" spans="2:7">
      <c r="B279" s="825"/>
      <c r="C279" s="821"/>
      <c r="D279" s="821"/>
      <c r="E279" s="821"/>
      <c r="F279" s="821"/>
      <c r="G279" s="821"/>
    </row>
    <row r="280" spans="2:7">
      <c r="B280" s="825"/>
      <c r="C280" s="821"/>
      <c r="D280" s="821"/>
      <c r="E280" s="821"/>
      <c r="F280" s="821"/>
      <c r="G280" s="821"/>
    </row>
    <row r="281" spans="2:7">
      <c r="B281" s="825"/>
      <c r="C281" s="821"/>
      <c r="D281" s="821"/>
      <c r="E281" s="821"/>
      <c r="F281" s="821"/>
      <c r="G281" s="821"/>
    </row>
    <row r="282" spans="2:7">
      <c r="B282" s="825"/>
      <c r="C282" s="821"/>
      <c r="D282" s="821"/>
      <c r="E282" s="821"/>
      <c r="F282" s="821"/>
      <c r="G282" s="821"/>
    </row>
    <row r="283" spans="2:7">
      <c r="B283" s="825"/>
      <c r="C283" s="821"/>
      <c r="D283" s="821"/>
      <c r="E283" s="821"/>
      <c r="F283" s="821"/>
      <c r="G283" s="821"/>
    </row>
    <row r="284" spans="2:7">
      <c r="B284" s="825"/>
      <c r="C284" s="821"/>
      <c r="D284" s="821"/>
      <c r="E284" s="821"/>
      <c r="F284" s="821"/>
      <c r="G284" s="821"/>
    </row>
    <row r="285" spans="2:7">
      <c r="B285" s="825"/>
      <c r="C285" s="821"/>
      <c r="D285" s="821"/>
      <c r="E285" s="821"/>
      <c r="F285" s="821"/>
      <c r="G285" s="821"/>
    </row>
    <row r="286" spans="2:7">
      <c r="B286" s="825"/>
      <c r="C286" s="821"/>
      <c r="D286" s="821"/>
      <c r="E286" s="821"/>
      <c r="F286" s="821"/>
      <c r="G286" s="821"/>
    </row>
    <row r="287" spans="2:7">
      <c r="B287" s="825"/>
      <c r="C287" s="821"/>
      <c r="D287" s="821"/>
      <c r="E287" s="821"/>
      <c r="F287" s="821"/>
      <c r="G287" s="821"/>
    </row>
    <row r="288" spans="2:7">
      <c r="B288" s="825"/>
      <c r="C288" s="821"/>
      <c r="D288" s="821"/>
      <c r="E288" s="821"/>
      <c r="F288" s="821"/>
      <c r="G288" s="821"/>
    </row>
    <row r="289" spans="2:7">
      <c r="B289" s="825"/>
      <c r="C289" s="821"/>
      <c r="D289" s="821"/>
      <c r="E289" s="821"/>
      <c r="F289" s="821"/>
      <c r="G289" s="821"/>
    </row>
    <row r="290" spans="2:7">
      <c r="B290" s="825"/>
      <c r="C290" s="821"/>
      <c r="D290" s="821"/>
      <c r="E290" s="821"/>
      <c r="F290" s="821"/>
      <c r="G290" s="821"/>
    </row>
    <row r="291" spans="2:7">
      <c r="B291" s="825"/>
      <c r="C291" s="821"/>
      <c r="D291" s="821"/>
      <c r="E291" s="821"/>
      <c r="F291" s="821"/>
      <c r="G291" s="821"/>
    </row>
    <row r="292" spans="2:7">
      <c r="B292" s="825"/>
      <c r="C292" s="821"/>
      <c r="D292" s="821"/>
      <c r="E292" s="821"/>
      <c r="F292" s="821"/>
      <c r="G292" s="821"/>
    </row>
    <row r="293" spans="2:7">
      <c r="B293" s="825"/>
      <c r="C293" s="821"/>
      <c r="D293" s="821"/>
      <c r="E293" s="821"/>
      <c r="F293" s="821"/>
      <c r="G293" s="821"/>
    </row>
    <row r="294" spans="2:7">
      <c r="B294" s="825"/>
      <c r="C294" s="821"/>
      <c r="D294" s="821"/>
      <c r="E294" s="821"/>
      <c r="F294" s="821"/>
      <c r="G294" s="821"/>
    </row>
    <row r="295" spans="2:7">
      <c r="B295" s="825"/>
      <c r="C295" s="821"/>
      <c r="D295" s="821"/>
      <c r="E295" s="821"/>
      <c r="F295" s="821"/>
      <c r="G295" s="821"/>
    </row>
    <row r="296" spans="2:7">
      <c r="B296" s="825"/>
      <c r="C296" s="821"/>
      <c r="D296" s="821"/>
      <c r="E296" s="821"/>
      <c r="F296" s="821"/>
      <c r="G296" s="821"/>
    </row>
    <row r="297" spans="2:7">
      <c r="B297" s="825"/>
      <c r="C297" s="821"/>
      <c r="D297" s="821"/>
      <c r="E297" s="821"/>
      <c r="F297" s="821"/>
      <c r="G297" s="821"/>
    </row>
    <row r="298" spans="2:7">
      <c r="B298" s="825"/>
      <c r="C298" s="821"/>
      <c r="D298" s="821"/>
      <c r="E298" s="821"/>
      <c r="F298" s="821"/>
      <c r="G298" s="821"/>
    </row>
    <row r="299" spans="2:7">
      <c r="B299" s="825"/>
      <c r="C299" s="821"/>
      <c r="D299" s="821"/>
      <c r="E299" s="821"/>
      <c r="F299" s="821"/>
      <c r="G299" s="821"/>
    </row>
    <row r="300" spans="2:7">
      <c r="B300" s="825"/>
      <c r="C300" s="821"/>
      <c r="D300" s="821"/>
      <c r="E300" s="821"/>
      <c r="F300" s="821"/>
      <c r="G300" s="821"/>
    </row>
    <row r="301" spans="2:7">
      <c r="B301" s="825"/>
      <c r="C301" s="821"/>
      <c r="D301" s="821"/>
      <c r="E301" s="821"/>
      <c r="F301" s="821"/>
      <c r="G301" s="821"/>
    </row>
    <row r="302" spans="2:7">
      <c r="B302" s="825"/>
      <c r="C302" s="821"/>
      <c r="D302" s="821"/>
      <c r="E302" s="821"/>
      <c r="F302" s="821"/>
      <c r="G302" s="821"/>
    </row>
    <row r="303" spans="2:7">
      <c r="B303" s="825"/>
      <c r="C303" s="821"/>
      <c r="D303" s="821"/>
      <c r="E303" s="821"/>
      <c r="F303" s="821"/>
      <c r="G303" s="821"/>
    </row>
    <row r="304" spans="2:7">
      <c r="B304" s="825"/>
      <c r="C304" s="821"/>
      <c r="D304" s="821"/>
      <c r="E304" s="821"/>
      <c r="F304" s="821"/>
      <c r="G304" s="821"/>
    </row>
    <row r="305" spans="2:7">
      <c r="B305" s="825"/>
      <c r="C305" s="821"/>
      <c r="D305" s="821"/>
      <c r="E305" s="821"/>
      <c r="F305" s="821"/>
      <c r="G305" s="821"/>
    </row>
    <row r="306" spans="2:7">
      <c r="B306" s="825"/>
      <c r="C306" s="821"/>
      <c r="D306" s="821"/>
      <c r="E306" s="821"/>
      <c r="F306" s="821"/>
      <c r="G306" s="821"/>
    </row>
    <row r="307" spans="2:7">
      <c r="B307" s="825"/>
      <c r="C307" s="821"/>
      <c r="D307" s="821"/>
      <c r="E307" s="821"/>
      <c r="F307" s="821"/>
      <c r="G307" s="821"/>
    </row>
    <row r="308" spans="2:7">
      <c r="B308" s="825"/>
      <c r="C308" s="821"/>
      <c r="D308" s="821"/>
      <c r="E308" s="821"/>
      <c r="F308" s="821"/>
      <c r="G308" s="821"/>
    </row>
    <row r="309" spans="2:7">
      <c r="B309" s="825"/>
      <c r="C309" s="821"/>
      <c r="D309" s="821"/>
      <c r="E309" s="821"/>
      <c r="F309" s="821"/>
      <c r="G309" s="821"/>
    </row>
    <row r="310" spans="2:7">
      <c r="B310" s="825"/>
      <c r="C310" s="821"/>
      <c r="D310" s="821"/>
      <c r="E310" s="821"/>
      <c r="F310" s="821"/>
      <c r="G310" s="821"/>
    </row>
    <row r="311" spans="2:7">
      <c r="B311" s="825"/>
      <c r="C311" s="821"/>
      <c r="D311" s="821"/>
      <c r="E311" s="821"/>
      <c r="F311" s="821"/>
      <c r="G311" s="821"/>
    </row>
    <row r="312" spans="2:7">
      <c r="B312" s="825"/>
      <c r="C312" s="821"/>
      <c r="D312" s="821"/>
      <c r="E312" s="821"/>
      <c r="F312" s="821"/>
      <c r="G312" s="821"/>
    </row>
    <row r="313" spans="2:7">
      <c r="B313" s="825"/>
      <c r="C313" s="821"/>
      <c r="D313" s="821"/>
      <c r="E313" s="821"/>
      <c r="F313" s="821"/>
      <c r="G313" s="821"/>
    </row>
    <row r="314" spans="2:7">
      <c r="B314" s="825"/>
      <c r="C314" s="821"/>
      <c r="D314" s="821"/>
      <c r="E314" s="821"/>
      <c r="F314" s="821"/>
      <c r="G314" s="821"/>
    </row>
    <row r="315" spans="2:7">
      <c r="B315" s="825"/>
      <c r="C315" s="821"/>
      <c r="D315" s="821"/>
      <c r="E315" s="821"/>
      <c r="F315" s="821"/>
      <c r="G315" s="821"/>
    </row>
    <row r="316" spans="2:7">
      <c r="B316" s="825"/>
      <c r="C316" s="821"/>
      <c r="D316" s="821"/>
      <c r="E316" s="821"/>
      <c r="F316" s="821"/>
      <c r="G316" s="821"/>
    </row>
    <row r="317" spans="2:7">
      <c r="B317" s="825"/>
      <c r="C317" s="821"/>
      <c r="D317" s="821"/>
      <c r="E317" s="821"/>
      <c r="F317" s="821"/>
      <c r="G317" s="821"/>
    </row>
    <row r="318" spans="2:7">
      <c r="B318" s="825"/>
      <c r="C318" s="821"/>
      <c r="D318" s="821"/>
      <c r="E318" s="821"/>
      <c r="F318" s="821"/>
      <c r="G318" s="821"/>
    </row>
    <row r="319" spans="2:7">
      <c r="B319" s="825"/>
      <c r="C319" s="821"/>
      <c r="D319" s="821"/>
      <c r="E319" s="821"/>
      <c r="F319" s="821"/>
      <c r="G319" s="821"/>
    </row>
    <row r="320" spans="2:7">
      <c r="B320" s="825"/>
      <c r="C320" s="821"/>
      <c r="D320" s="821"/>
      <c r="E320" s="821"/>
      <c r="F320" s="821"/>
      <c r="G320" s="821"/>
    </row>
    <row r="321" spans="2:7">
      <c r="B321" s="825"/>
      <c r="C321" s="821"/>
      <c r="D321" s="821"/>
      <c r="E321" s="821"/>
      <c r="F321" s="821"/>
      <c r="G321" s="821"/>
    </row>
    <row r="322" spans="2:7">
      <c r="B322" s="825"/>
      <c r="C322" s="821"/>
      <c r="D322" s="821"/>
      <c r="E322" s="821"/>
      <c r="F322" s="821"/>
      <c r="G322" s="821"/>
    </row>
    <row r="323" spans="2:7">
      <c r="B323" s="825"/>
      <c r="C323" s="821"/>
      <c r="D323" s="821"/>
      <c r="E323" s="821"/>
      <c r="F323" s="821"/>
      <c r="G323" s="821"/>
    </row>
    <row r="324" spans="2:7">
      <c r="B324" s="825"/>
      <c r="C324" s="821"/>
      <c r="D324" s="821"/>
      <c r="E324" s="821"/>
      <c r="F324" s="821"/>
      <c r="G324" s="821"/>
    </row>
    <row r="325" spans="2:7">
      <c r="B325" s="825"/>
      <c r="C325" s="821"/>
      <c r="D325" s="821"/>
      <c r="E325" s="821"/>
      <c r="F325" s="821"/>
      <c r="G325" s="821"/>
    </row>
    <row r="326" spans="2:7">
      <c r="B326" s="825"/>
      <c r="C326" s="821"/>
      <c r="D326" s="821"/>
      <c r="E326" s="821"/>
      <c r="F326" s="821"/>
      <c r="G326" s="821"/>
    </row>
    <row r="327" spans="2:7">
      <c r="B327" s="825"/>
      <c r="C327" s="821"/>
      <c r="D327" s="821"/>
      <c r="E327" s="821"/>
      <c r="F327" s="821"/>
      <c r="G327" s="821"/>
    </row>
    <row r="328" spans="2:7">
      <c r="B328" s="825"/>
      <c r="C328" s="821"/>
      <c r="D328" s="821"/>
      <c r="E328" s="821"/>
      <c r="F328" s="821"/>
      <c r="G328" s="821"/>
    </row>
    <row r="329" spans="2:7">
      <c r="B329" s="825"/>
      <c r="C329" s="821"/>
      <c r="D329" s="821"/>
      <c r="E329" s="821"/>
      <c r="F329" s="821"/>
      <c r="G329" s="821"/>
    </row>
    <row r="330" spans="2:7">
      <c r="B330" s="825"/>
      <c r="C330" s="821"/>
      <c r="D330" s="821"/>
      <c r="E330" s="821"/>
      <c r="F330" s="821"/>
      <c r="G330" s="821"/>
    </row>
    <row r="331" spans="2:7">
      <c r="B331" s="825"/>
      <c r="C331" s="821"/>
      <c r="D331" s="821"/>
      <c r="E331" s="821"/>
      <c r="F331" s="821"/>
      <c r="G331" s="821"/>
    </row>
    <row r="332" spans="2:7">
      <c r="B332" s="825"/>
      <c r="C332" s="821"/>
      <c r="D332" s="821"/>
      <c r="E332" s="821"/>
      <c r="F332" s="821"/>
      <c r="G332" s="821"/>
    </row>
    <row r="333" spans="2:7">
      <c r="B333" s="825"/>
      <c r="C333" s="821"/>
      <c r="D333" s="821"/>
      <c r="E333" s="821"/>
      <c r="F333" s="821"/>
      <c r="G333" s="821"/>
    </row>
    <row r="334" spans="2:7">
      <c r="B334" s="825"/>
      <c r="C334" s="821"/>
      <c r="D334" s="821"/>
      <c r="E334" s="821"/>
      <c r="F334" s="821"/>
      <c r="G334" s="821"/>
    </row>
    <row r="335" spans="2:7">
      <c r="B335" s="825"/>
      <c r="C335" s="821"/>
      <c r="D335" s="821"/>
      <c r="E335" s="821"/>
      <c r="F335" s="821"/>
      <c r="G335" s="821"/>
    </row>
    <row r="336" spans="2:7">
      <c r="B336" s="825"/>
      <c r="C336" s="821"/>
      <c r="D336" s="821"/>
      <c r="E336" s="821"/>
      <c r="F336" s="821"/>
      <c r="G336" s="821"/>
    </row>
    <row r="337" spans="2:7">
      <c r="B337" s="825"/>
      <c r="C337" s="821"/>
      <c r="D337" s="821"/>
      <c r="E337" s="821"/>
      <c r="F337" s="821"/>
      <c r="G337" s="821"/>
    </row>
    <row r="338" spans="2:7">
      <c r="B338" s="825"/>
      <c r="C338" s="821"/>
      <c r="D338" s="821"/>
      <c r="E338" s="821"/>
      <c r="F338" s="821"/>
      <c r="G338" s="821"/>
    </row>
    <row r="339" spans="2:7">
      <c r="B339" s="825"/>
      <c r="C339" s="821"/>
      <c r="D339" s="821"/>
      <c r="E339" s="821"/>
      <c r="F339" s="821"/>
      <c r="G339" s="821"/>
    </row>
    <row r="340" spans="2:7">
      <c r="B340" s="825"/>
      <c r="C340" s="821"/>
      <c r="D340" s="821"/>
      <c r="E340" s="821"/>
      <c r="F340" s="821"/>
      <c r="G340" s="821"/>
    </row>
    <row r="341" spans="2:7">
      <c r="B341" s="825"/>
      <c r="C341" s="821"/>
      <c r="D341" s="821"/>
      <c r="E341" s="821"/>
      <c r="F341" s="821"/>
      <c r="G341" s="821"/>
    </row>
    <row r="342" spans="2:7">
      <c r="B342" s="825"/>
      <c r="C342" s="821"/>
      <c r="D342" s="821"/>
      <c r="E342" s="821"/>
      <c r="F342" s="821"/>
      <c r="G342" s="821"/>
    </row>
    <row r="343" spans="2:7">
      <c r="B343" s="825"/>
      <c r="C343" s="821"/>
      <c r="D343" s="821"/>
      <c r="E343" s="821"/>
      <c r="F343" s="821"/>
      <c r="G343" s="821"/>
    </row>
    <row r="344" spans="2:7">
      <c r="B344" s="825"/>
      <c r="C344" s="821"/>
      <c r="D344" s="821"/>
      <c r="E344" s="821"/>
      <c r="F344" s="821"/>
      <c r="G344" s="821"/>
    </row>
    <row r="345" spans="2:7">
      <c r="B345" s="825"/>
      <c r="C345" s="821"/>
      <c r="D345" s="821"/>
      <c r="E345" s="821"/>
      <c r="F345" s="821"/>
      <c r="G345" s="821"/>
    </row>
    <row r="346" spans="2:7">
      <c r="B346" s="825"/>
      <c r="C346" s="821"/>
      <c r="D346" s="821"/>
      <c r="E346" s="821"/>
      <c r="F346" s="821"/>
      <c r="G346" s="821"/>
    </row>
    <row r="347" spans="2:7">
      <c r="B347" s="825"/>
      <c r="C347" s="821"/>
      <c r="D347" s="821"/>
      <c r="E347" s="821"/>
      <c r="F347" s="821"/>
      <c r="G347" s="821"/>
    </row>
    <row r="348" spans="2:7">
      <c r="B348" s="825"/>
      <c r="C348" s="821"/>
      <c r="D348" s="821"/>
      <c r="E348" s="821"/>
      <c r="F348" s="821"/>
      <c r="G348" s="821"/>
    </row>
    <row r="349" spans="2:7">
      <c r="B349" s="825"/>
      <c r="C349" s="821"/>
      <c r="D349" s="821"/>
      <c r="E349" s="821"/>
      <c r="F349" s="821"/>
      <c r="G349" s="821"/>
    </row>
    <row r="350" spans="2:7">
      <c r="B350" s="825"/>
      <c r="C350" s="821"/>
      <c r="D350" s="821"/>
      <c r="E350" s="821"/>
      <c r="F350" s="821"/>
      <c r="G350" s="821"/>
    </row>
    <row r="351" spans="2:7">
      <c r="B351" s="825"/>
      <c r="C351" s="821"/>
      <c r="D351" s="821"/>
      <c r="E351" s="821"/>
      <c r="F351" s="821"/>
      <c r="G351" s="821"/>
    </row>
    <row r="352" spans="2:7">
      <c r="B352" s="825"/>
      <c r="C352" s="821"/>
      <c r="D352" s="821"/>
      <c r="E352" s="821"/>
      <c r="F352" s="821"/>
      <c r="G352" s="821"/>
    </row>
    <row r="353" spans="2:7">
      <c r="B353" s="825"/>
      <c r="C353" s="821"/>
      <c r="D353" s="821"/>
      <c r="E353" s="821"/>
      <c r="F353" s="821"/>
      <c r="G353" s="821"/>
    </row>
    <row r="354" spans="2:7">
      <c r="B354" s="825"/>
      <c r="C354" s="821"/>
      <c r="D354" s="821"/>
      <c r="E354" s="821"/>
      <c r="F354" s="821"/>
      <c r="G354" s="821"/>
    </row>
    <row r="355" spans="2:7">
      <c r="B355" s="825"/>
      <c r="C355" s="821"/>
      <c r="D355" s="821"/>
      <c r="E355" s="821"/>
      <c r="F355" s="821"/>
      <c r="G355" s="821"/>
    </row>
    <row r="356" spans="2:7">
      <c r="B356" s="825"/>
      <c r="C356" s="821"/>
      <c r="D356" s="821"/>
      <c r="E356" s="821"/>
      <c r="F356" s="821"/>
      <c r="G356" s="821"/>
    </row>
    <row r="357" spans="2:7">
      <c r="B357" s="825"/>
      <c r="C357" s="821"/>
      <c r="D357" s="821"/>
      <c r="E357" s="821"/>
      <c r="F357" s="821"/>
      <c r="G357" s="821"/>
    </row>
    <row r="358" spans="2:7">
      <c r="B358" s="825"/>
      <c r="C358" s="821"/>
      <c r="D358" s="821"/>
      <c r="E358" s="821"/>
      <c r="F358" s="821"/>
      <c r="G358" s="821"/>
    </row>
    <row r="359" spans="2:7">
      <c r="B359" s="825"/>
      <c r="C359" s="821"/>
      <c r="D359" s="821"/>
      <c r="E359" s="821"/>
      <c r="F359" s="821"/>
      <c r="G359" s="821"/>
    </row>
    <row r="360" spans="2:7">
      <c r="B360" s="825"/>
      <c r="C360" s="821"/>
      <c r="D360" s="821"/>
      <c r="E360" s="821"/>
      <c r="F360" s="821"/>
      <c r="G360" s="821"/>
    </row>
    <row r="361" spans="2:7">
      <c r="B361" s="825"/>
      <c r="C361" s="821"/>
      <c r="D361" s="821"/>
      <c r="E361" s="821"/>
      <c r="F361" s="821"/>
      <c r="G361" s="821"/>
    </row>
    <row r="362" spans="2:7">
      <c r="B362" s="825"/>
      <c r="C362" s="821"/>
      <c r="D362" s="821"/>
      <c r="E362" s="821"/>
      <c r="F362" s="821"/>
      <c r="G362" s="821"/>
    </row>
    <row r="363" spans="2:7">
      <c r="B363" s="825"/>
      <c r="C363" s="821"/>
      <c r="D363" s="821"/>
      <c r="E363" s="821"/>
      <c r="F363" s="821"/>
      <c r="G363" s="821"/>
    </row>
    <row r="364" spans="2:7">
      <c r="B364" s="825"/>
      <c r="C364" s="821"/>
      <c r="D364" s="821"/>
      <c r="E364" s="821"/>
      <c r="F364" s="821"/>
      <c r="G364" s="821"/>
    </row>
    <row r="365" spans="2:7">
      <c r="B365" s="825"/>
      <c r="C365" s="821"/>
      <c r="D365" s="821"/>
      <c r="E365" s="821"/>
      <c r="F365" s="821"/>
      <c r="G365" s="821"/>
    </row>
    <row r="366" spans="2:7">
      <c r="B366" s="825"/>
      <c r="C366" s="821"/>
      <c r="D366" s="821"/>
      <c r="E366" s="821"/>
      <c r="F366" s="821"/>
      <c r="G366" s="821"/>
    </row>
    <row r="367" spans="2:7">
      <c r="B367" s="825"/>
      <c r="C367" s="821"/>
      <c r="D367" s="821"/>
      <c r="E367" s="821"/>
      <c r="F367" s="821"/>
      <c r="G367" s="821"/>
    </row>
    <row r="368" spans="2:7">
      <c r="B368" s="825"/>
      <c r="C368" s="821"/>
      <c r="D368" s="821"/>
      <c r="E368" s="821"/>
      <c r="F368" s="821"/>
      <c r="G368" s="821"/>
    </row>
    <row r="369" spans="2:7">
      <c r="B369" s="825"/>
      <c r="C369" s="821"/>
      <c r="D369" s="821"/>
      <c r="E369" s="821"/>
      <c r="F369" s="821"/>
      <c r="G369" s="821"/>
    </row>
    <row r="370" spans="2:7">
      <c r="B370" s="825"/>
      <c r="C370" s="821"/>
      <c r="D370" s="821"/>
      <c r="E370" s="821"/>
      <c r="F370" s="821"/>
      <c r="G370" s="821"/>
    </row>
    <row r="371" spans="2:7">
      <c r="B371" s="825"/>
      <c r="C371" s="821"/>
      <c r="D371" s="821"/>
      <c r="E371" s="821"/>
      <c r="F371" s="821"/>
      <c r="G371" s="821"/>
    </row>
    <row r="372" spans="2:7">
      <c r="B372" s="825"/>
      <c r="C372" s="821"/>
      <c r="D372" s="821"/>
      <c r="E372" s="821"/>
      <c r="F372" s="821"/>
      <c r="G372" s="821"/>
    </row>
    <row r="373" spans="2:7">
      <c r="B373" s="825"/>
      <c r="C373" s="821"/>
      <c r="D373" s="821"/>
      <c r="E373" s="821"/>
      <c r="F373" s="821"/>
      <c r="G373" s="821"/>
    </row>
    <row r="374" spans="2:7">
      <c r="B374" s="825"/>
      <c r="C374" s="821"/>
      <c r="D374" s="821"/>
      <c r="E374" s="821"/>
      <c r="F374" s="821"/>
      <c r="G374" s="821"/>
    </row>
    <row r="375" spans="2:7">
      <c r="B375" s="825"/>
      <c r="C375" s="821"/>
      <c r="D375" s="821"/>
      <c r="E375" s="821"/>
      <c r="F375" s="821"/>
      <c r="G375" s="821"/>
    </row>
    <row r="376" spans="2:7">
      <c r="B376" s="825"/>
      <c r="C376" s="821"/>
      <c r="D376" s="821"/>
      <c r="E376" s="821"/>
      <c r="F376" s="821"/>
      <c r="G376" s="821"/>
    </row>
    <row r="377" spans="2:7">
      <c r="B377" s="825"/>
      <c r="C377" s="821"/>
      <c r="D377" s="821"/>
      <c r="E377" s="821"/>
      <c r="F377" s="821"/>
      <c r="G377" s="821"/>
    </row>
    <row r="378" spans="2:7">
      <c r="B378" s="825"/>
      <c r="C378" s="821"/>
      <c r="D378" s="821"/>
      <c r="E378" s="821"/>
      <c r="F378" s="821"/>
      <c r="G378" s="821"/>
    </row>
    <row r="379" spans="2:7">
      <c r="B379" s="825"/>
      <c r="C379" s="821"/>
      <c r="D379" s="821"/>
      <c r="E379" s="821"/>
      <c r="F379" s="821"/>
      <c r="G379" s="821"/>
    </row>
    <row r="380" spans="2:7">
      <c r="B380" s="825"/>
      <c r="C380" s="821"/>
      <c r="D380" s="821"/>
      <c r="E380" s="821"/>
      <c r="F380" s="821"/>
      <c r="G380" s="821"/>
    </row>
    <row r="381" spans="2:7">
      <c r="B381" s="825"/>
      <c r="C381" s="821"/>
      <c r="D381" s="821"/>
      <c r="E381" s="821"/>
      <c r="F381" s="821"/>
      <c r="G381" s="821"/>
    </row>
    <row r="382" spans="2:7">
      <c r="B382" s="825"/>
      <c r="C382" s="821"/>
      <c r="D382" s="821"/>
      <c r="E382" s="821"/>
      <c r="F382" s="821"/>
      <c r="G382" s="821"/>
    </row>
    <row r="383" spans="2:7">
      <c r="B383" s="825"/>
      <c r="C383" s="821"/>
      <c r="D383" s="821"/>
      <c r="E383" s="821"/>
      <c r="F383" s="821"/>
      <c r="G383" s="821"/>
    </row>
    <row r="384" spans="2:7">
      <c r="B384" s="825"/>
      <c r="C384" s="821"/>
      <c r="D384" s="821"/>
      <c r="E384" s="821"/>
      <c r="F384" s="821"/>
      <c r="G384" s="821"/>
    </row>
    <row r="385" spans="2:7">
      <c r="B385" s="825"/>
      <c r="C385" s="821"/>
      <c r="D385" s="821"/>
      <c r="E385" s="821"/>
      <c r="F385" s="821"/>
      <c r="G385" s="821"/>
    </row>
    <row r="386" spans="2:7">
      <c r="B386" s="825"/>
      <c r="C386" s="821"/>
      <c r="D386" s="821"/>
      <c r="E386" s="821"/>
      <c r="F386" s="821"/>
      <c r="G386" s="821"/>
    </row>
    <row r="387" spans="2:7">
      <c r="B387" s="825"/>
      <c r="C387" s="821"/>
      <c r="D387" s="821"/>
      <c r="E387" s="821"/>
      <c r="F387" s="821"/>
      <c r="G387" s="821"/>
    </row>
    <row r="388" spans="2:7">
      <c r="B388" s="825"/>
      <c r="C388" s="821"/>
      <c r="D388" s="821"/>
      <c r="E388" s="821"/>
      <c r="F388" s="821"/>
      <c r="G388" s="821"/>
    </row>
    <row r="389" spans="2:7">
      <c r="B389" s="825"/>
      <c r="C389" s="821"/>
      <c r="D389" s="821"/>
      <c r="E389" s="821"/>
      <c r="F389" s="821"/>
      <c r="G389" s="821"/>
    </row>
    <row r="390" spans="2:7">
      <c r="B390" s="825"/>
      <c r="C390" s="821"/>
      <c r="D390" s="821"/>
      <c r="E390" s="821"/>
      <c r="F390" s="821"/>
      <c r="G390" s="821"/>
    </row>
    <row r="391" spans="2:7">
      <c r="B391" s="825"/>
      <c r="C391" s="821"/>
      <c r="D391" s="821"/>
      <c r="E391" s="821"/>
      <c r="F391" s="821"/>
      <c r="G391" s="821"/>
    </row>
    <row r="392" spans="2:7">
      <c r="B392" s="825"/>
      <c r="C392" s="821"/>
      <c r="D392" s="821"/>
      <c r="E392" s="821"/>
      <c r="F392" s="821"/>
      <c r="G392" s="821"/>
    </row>
    <row r="393" spans="2:7">
      <c r="B393" s="825"/>
      <c r="C393" s="821"/>
      <c r="D393" s="821"/>
      <c r="E393" s="821"/>
      <c r="F393" s="821"/>
      <c r="G393" s="821"/>
    </row>
    <row r="394" spans="2:7">
      <c r="B394" s="825"/>
      <c r="C394" s="821"/>
      <c r="D394" s="821"/>
      <c r="E394" s="821"/>
      <c r="F394" s="821"/>
      <c r="G394" s="821"/>
    </row>
    <row r="395" spans="2:7">
      <c r="B395" s="825"/>
      <c r="C395" s="821"/>
      <c r="D395" s="821"/>
      <c r="E395" s="821"/>
      <c r="F395" s="821"/>
      <c r="G395" s="821"/>
    </row>
    <row r="396" spans="2:7">
      <c r="B396" s="825"/>
      <c r="C396" s="821"/>
      <c r="D396" s="821"/>
      <c r="E396" s="821"/>
      <c r="F396" s="821"/>
      <c r="G396" s="821"/>
    </row>
    <row r="397" spans="2:7">
      <c r="B397" s="825"/>
      <c r="C397" s="821"/>
      <c r="D397" s="821"/>
      <c r="E397" s="821"/>
      <c r="F397" s="821"/>
      <c r="G397" s="821"/>
    </row>
    <row r="398" spans="2:7">
      <c r="B398" s="825"/>
      <c r="C398" s="821"/>
      <c r="D398" s="821"/>
      <c r="E398" s="821"/>
      <c r="F398" s="821"/>
      <c r="G398" s="821"/>
    </row>
    <row r="399" spans="2:7">
      <c r="B399" s="825"/>
      <c r="C399" s="821"/>
      <c r="D399" s="821"/>
      <c r="E399" s="821"/>
      <c r="F399" s="821"/>
      <c r="G399" s="821"/>
    </row>
    <row r="400" spans="2:7">
      <c r="B400" s="825"/>
      <c r="C400" s="821"/>
      <c r="D400" s="821"/>
      <c r="E400" s="821"/>
      <c r="F400" s="821"/>
      <c r="G400" s="821"/>
    </row>
    <row r="401" spans="2:7">
      <c r="B401" s="825"/>
      <c r="C401" s="821"/>
      <c r="D401" s="821"/>
      <c r="E401" s="821"/>
      <c r="F401" s="821"/>
      <c r="G401" s="821"/>
    </row>
    <row r="402" spans="2:7">
      <c r="B402" s="825"/>
      <c r="C402" s="821"/>
      <c r="D402" s="821"/>
      <c r="E402" s="821"/>
      <c r="F402" s="821"/>
      <c r="G402" s="821"/>
    </row>
    <row r="403" spans="2:7">
      <c r="B403" s="825"/>
      <c r="C403" s="821"/>
      <c r="D403" s="821"/>
      <c r="E403" s="821"/>
      <c r="F403" s="821"/>
      <c r="G403" s="821"/>
    </row>
    <row r="404" spans="2:7">
      <c r="B404" s="825"/>
      <c r="C404" s="821"/>
      <c r="D404" s="821"/>
      <c r="E404" s="821"/>
      <c r="F404" s="821"/>
      <c r="G404" s="821"/>
    </row>
    <row r="405" spans="2:7">
      <c r="B405" s="825"/>
      <c r="C405" s="821"/>
      <c r="D405" s="821"/>
      <c r="E405" s="821"/>
      <c r="F405" s="821"/>
      <c r="G405" s="821"/>
    </row>
    <row r="406" spans="2:7">
      <c r="B406" s="825"/>
      <c r="C406" s="821"/>
      <c r="D406" s="821"/>
      <c r="E406" s="821"/>
      <c r="F406" s="821"/>
      <c r="G406" s="821"/>
    </row>
    <row r="407" spans="2:7">
      <c r="B407" s="825"/>
      <c r="C407" s="821"/>
      <c r="D407" s="821"/>
      <c r="E407" s="821"/>
      <c r="F407" s="821"/>
      <c r="G407" s="821"/>
    </row>
    <row r="408" spans="2:7">
      <c r="B408" s="825"/>
      <c r="C408" s="821"/>
      <c r="D408" s="821"/>
      <c r="E408" s="821"/>
      <c r="F408" s="821"/>
      <c r="G408" s="821"/>
    </row>
    <row r="409" spans="2:7">
      <c r="B409" s="825"/>
      <c r="C409" s="821"/>
      <c r="D409" s="821"/>
      <c r="E409" s="821"/>
      <c r="F409" s="821"/>
      <c r="G409" s="821"/>
    </row>
    <row r="410" spans="2:7">
      <c r="B410" s="825"/>
      <c r="C410" s="821"/>
      <c r="D410" s="821"/>
      <c r="E410" s="821"/>
      <c r="F410" s="821"/>
      <c r="G410" s="821"/>
    </row>
    <row r="411" spans="2:7">
      <c r="B411" s="825"/>
      <c r="C411" s="821"/>
      <c r="D411" s="821"/>
      <c r="E411" s="821"/>
      <c r="F411" s="821"/>
      <c r="G411" s="821"/>
    </row>
    <row r="412" spans="2:7">
      <c r="B412" s="825"/>
      <c r="C412" s="821"/>
      <c r="D412" s="821"/>
      <c r="E412" s="821"/>
      <c r="F412" s="821"/>
      <c r="G412" s="821"/>
    </row>
    <row r="413" spans="2:7">
      <c r="B413" s="825"/>
      <c r="C413" s="821"/>
      <c r="D413" s="821"/>
      <c r="E413" s="821"/>
      <c r="F413" s="821"/>
      <c r="G413" s="821"/>
    </row>
    <row r="414" spans="2:7">
      <c r="B414" s="825"/>
      <c r="C414" s="821"/>
      <c r="D414" s="821"/>
      <c r="E414" s="821"/>
      <c r="F414" s="821"/>
      <c r="G414" s="821"/>
    </row>
    <row r="415" spans="2:7">
      <c r="B415" s="825"/>
      <c r="C415" s="821"/>
      <c r="D415" s="821"/>
      <c r="E415" s="821"/>
      <c r="F415" s="821"/>
      <c r="G415" s="821"/>
    </row>
    <row r="416" spans="2:7">
      <c r="B416" s="825"/>
      <c r="C416" s="821"/>
      <c r="D416" s="821"/>
      <c r="E416" s="821"/>
      <c r="F416" s="821"/>
      <c r="G416" s="821"/>
    </row>
    <row r="417" spans="2:7">
      <c r="B417" s="825"/>
      <c r="C417" s="821"/>
      <c r="D417" s="821"/>
      <c r="E417" s="821"/>
      <c r="F417" s="821"/>
      <c r="G417" s="821"/>
    </row>
    <row r="418" spans="2:7">
      <c r="B418" s="825"/>
      <c r="C418" s="821"/>
      <c r="D418" s="821"/>
      <c r="E418" s="821"/>
      <c r="F418" s="821"/>
      <c r="G418" s="821"/>
    </row>
    <row r="419" spans="2:7">
      <c r="B419" s="825"/>
      <c r="C419" s="821"/>
      <c r="D419" s="821"/>
      <c r="E419" s="821"/>
      <c r="F419" s="821"/>
      <c r="G419" s="821"/>
    </row>
    <row r="420" spans="2:7">
      <c r="B420" s="825"/>
      <c r="C420" s="821"/>
      <c r="D420" s="821"/>
      <c r="E420" s="821"/>
      <c r="F420" s="821"/>
      <c r="G420" s="821"/>
    </row>
    <row r="421" spans="2:7">
      <c r="B421" s="825"/>
      <c r="C421" s="821"/>
      <c r="D421" s="821"/>
      <c r="E421" s="821"/>
      <c r="F421" s="821"/>
      <c r="G421" s="821"/>
    </row>
    <row r="422" spans="2:7">
      <c r="B422" s="825"/>
      <c r="C422" s="821"/>
      <c r="D422" s="821"/>
      <c r="E422" s="821"/>
      <c r="F422" s="821"/>
      <c r="G422" s="821"/>
    </row>
    <row r="423" spans="2:7">
      <c r="B423" s="825"/>
      <c r="C423" s="821"/>
      <c r="D423" s="821"/>
      <c r="E423" s="821"/>
      <c r="F423" s="821"/>
      <c r="G423" s="821"/>
    </row>
    <row r="424" spans="2:7">
      <c r="B424" s="825"/>
      <c r="C424" s="821"/>
      <c r="D424" s="821"/>
      <c r="E424" s="821"/>
      <c r="F424" s="821"/>
      <c r="G424" s="821"/>
    </row>
    <row r="425" spans="2:7">
      <c r="B425" s="825"/>
      <c r="C425" s="821"/>
      <c r="D425" s="821"/>
      <c r="E425" s="821"/>
      <c r="F425" s="821"/>
      <c r="G425" s="821"/>
    </row>
    <row r="426" spans="2:7">
      <c r="B426" s="825"/>
      <c r="C426" s="821"/>
      <c r="D426" s="821"/>
      <c r="E426" s="821"/>
      <c r="F426" s="821"/>
      <c r="G426" s="821"/>
    </row>
    <row r="427" spans="2:7">
      <c r="B427" s="825"/>
      <c r="C427" s="821"/>
      <c r="D427" s="821"/>
      <c r="E427" s="821"/>
      <c r="F427" s="821"/>
      <c r="G427" s="821"/>
    </row>
    <row r="428" spans="2:7">
      <c r="B428" s="825"/>
      <c r="C428" s="821"/>
      <c r="D428" s="821"/>
      <c r="E428" s="821"/>
      <c r="F428" s="821"/>
      <c r="G428" s="821"/>
    </row>
    <row r="429" spans="2:7">
      <c r="B429" s="825"/>
      <c r="C429" s="821"/>
      <c r="D429" s="821"/>
      <c r="E429" s="821"/>
      <c r="F429" s="821"/>
      <c r="G429" s="821"/>
    </row>
    <row r="430" spans="2:7">
      <c r="B430" s="825"/>
      <c r="C430" s="821"/>
      <c r="D430" s="821"/>
      <c r="E430" s="821"/>
      <c r="F430" s="821"/>
      <c r="G430" s="821"/>
    </row>
    <row r="431" spans="2:7">
      <c r="B431" s="825"/>
      <c r="C431" s="821"/>
      <c r="D431" s="821"/>
      <c r="E431" s="821"/>
      <c r="F431" s="821"/>
      <c r="G431" s="821"/>
    </row>
    <row r="432" spans="2:7">
      <c r="B432" s="825"/>
      <c r="C432" s="821"/>
      <c r="D432" s="821"/>
      <c r="E432" s="821"/>
      <c r="F432" s="821"/>
      <c r="G432" s="821"/>
    </row>
    <row r="433" spans="2:7">
      <c r="B433" s="825"/>
      <c r="C433" s="821"/>
      <c r="D433" s="821"/>
      <c r="E433" s="821"/>
      <c r="F433" s="821"/>
      <c r="G433" s="821"/>
    </row>
    <row r="434" spans="2:7">
      <c r="B434" s="825"/>
      <c r="C434" s="821"/>
      <c r="D434" s="821"/>
      <c r="E434" s="821"/>
      <c r="F434" s="821"/>
      <c r="G434" s="821"/>
    </row>
    <row r="435" spans="2:7">
      <c r="B435" s="825"/>
      <c r="C435" s="821"/>
      <c r="D435" s="821"/>
      <c r="E435" s="821"/>
      <c r="F435" s="821"/>
      <c r="G435" s="821"/>
    </row>
    <row r="436" spans="2:7">
      <c r="B436" s="825"/>
      <c r="C436" s="821"/>
      <c r="D436" s="821"/>
      <c r="E436" s="821"/>
      <c r="F436" s="821"/>
      <c r="G436" s="821"/>
    </row>
    <row r="437" spans="2:7">
      <c r="B437" s="825"/>
      <c r="C437" s="821"/>
      <c r="D437" s="821"/>
      <c r="E437" s="821"/>
      <c r="F437" s="821"/>
      <c r="G437" s="821"/>
    </row>
    <row r="438" spans="2:7">
      <c r="B438" s="825"/>
      <c r="C438" s="821"/>
      <c r="D438" s="821"/>
      <c r="E438" s="821"/>
      <c r="F438" s="821"/>
      <c r="G438" s="821"/>
    </row>
    <row r="439" spans="2:7">
      <c r="B439" s="825"/>
      <c r="C439" s="821"/>
      <c r="D439" s="821"/>
      <c r="E439" s="821"/>
      <c r="F439" s="821"/>
      <c r="G439" s="821"/>
    </row>
    <row r="440" spans="2:7">
      <c r="B440" s="825"/>
      <c r="C440" s="821"/>
      <c r="D440" s="821"/>
      <c r="E440" s="821"/>
      <c r="F440" s="821"/>
      <c r="G440" s="821"/>
    </row>
    <row r="441" spans="2:7">
      <c r="B441" s="825"/>
      <c r="C441" s="821"/>
      <c r="D441" s="821"/>
      <c r="E441" s="821"/>
      <c r="F441" s="821"/>
      <c r="G441" s="821"/>
    </row>
    <row r="442" spans="2:7">
      <c r="B442" s="825"/>
      <c r="C442" s="821"/>
      <c r="D442" s="821"/>
      <c r="E442" s="821"/>
      <c r="F442" s="821"/>
      <c r="G442" s="821"/>
    </row>
    <row r="443" spans="2:7">
      <c r="B443" s="825"/>
      <c r="C443" s="821"/>
      <c r="D443" s="821"/>
      <c r="E443" s="821"/>
      <c r="F443" s="821"/>
      <c r="G443" s="821"/>
    </row>
    <row r="444" spans="2:7">
      <c r="B444" s="825"/>
      <c r="C444" s="821"/>
      <c r="D444" s="821"/>
      <c r="E444" s="821"/>
      <c r="F444" s="821"/>
      <c r="G444" s="821"/>
    </row>
    <row r="445" spans="2:7">
      <c r="B445" s="825"/>
      <c r="C445" s="821"/>
      <c r="D445" s="821"/>
      <c r="E445" s="821"/>
      <c r="F445" s="821"/>
      <c r="G445" s="821"/>
    </row>
    <row r="446" spans="2:7">
      <c r="B446" s="825"/>
      <c r="C446" s="821"/>
      <c r="D446" s="821"/>
      <c r="E446" s="821"/>
      <c r="F446" s="821"/>
      <c r="G446" s="821"/>
    </row>
    <row r="447" spans="2:7">
      <c r="B447" s="825"/>
      <c r="C447" s="821"/>
      <c r="D447" s="821"/>
      <c r="E447" s="821"/>
      <c r="F447" s="821"/>
      <c r="G447" s="821"/>
    </row>
    <row r="448" spans="2:7">
      <c r="B448" s="825"/>
      <c r="C448" s="821"/>
      <c r="D448" s="821"/>
      <c r="E448" s="821"/>
      <c r="F448" s="821"/>
      <c r="G448" s="821"/>
    </row>
  </sheetData>
  <mergeCells count="3">
    <mergeCell ref="A1:J1"/>
    <mergeCell ref="A2:J2"/>
    <mergeCell ref="A3:J3"/>
  </mergeCells>
  <printOptions horizontalCentered="1"/>
  <pageMargins left="0.25" right="0.25" top="0.75" bottom="0.75" header="0.3" footer="0.3"/>
  <pageSetup scale="67" orientation="landscape" r:id="rId1"/>
  <headerFooter alignWithMargins="0"/>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T471"/>
  <sheetViews>
    <sheetView view="pageBreakPreview" zoomScale="83" zoomScaleNormal="100" zoomScaleSheetLayoutView="83" workbookViewId="0">
      <selection sqref="A1:L1"/>
    </sheetView>
  </sheetViews>
  <sheetFormatPr defaultColWidth="8.84375" defaultRowHeight="13"/>
  <cols>
    <col min="1" max="1" width="5.69140625" style="828" customWidth="1"/>
    <col min="2" max="2" width="31.07421875" style="829" customWidth="1"/>
    <col min="3" max="3" width="10.69140625" style="828" customWidth="1"/>
    <col min="4" max="4" width="9.84375" style="828" customWidth="1"/>
    <col min="5" max="5" width="10" style="828" customWidth="1"/>
    <col min="6" max="6" width="14.84375" style="828" customWidth="1"/>
    <col min="7" max="7" width="12.07421875" style="828" customWidth="1"/>
    <col min="8" max="8" width="11.84375" style="828" customWidth="1"/>
    <col min="9" max="9" width="12" style="828" customWidth="1"/>
    <col min="10" max="10" width="15.84375" style="828" customWidth="1"/>
    <col min="11" max="11" width="14.07421875" style="828" customWidth="1"/>
    <col min="12" max="12" width="12.07421875" style="828" customWidth="1"/>
    <col min="13" max="13" width="44.84375" style="828" customWidth="1"/>
    <col min="14" max="16384" width="8.84375" style="828"/>
  </cols>
  <sheetData>
    <row r="1" spans="1:20" ht="18" customHeight="1">
      <c r="A1" s="1217" t="s">
        <v>1019</v>
      </c>
      <c r="B1" s="1217"/>
      <c r="C1" s="1217"/>
      <c r="D1" s="1217"/>
      <c r="E1" s="1217"/>
      <c r="F1" s="1217"/>
      <c r="G1" s="1217"/>
      <c r="H1" s="1217"/>
      <c r="I1" s="1217"/>
      <c r="J1" s="1217"/>
      <c r="K1" s="1217"/>
      <c r="L1" s="1217"/>
    </row>
    <row r="2" spans="1:20" ht="18" customHeight="1">
      <c r="A2" s="1217" t="str">
        <f>+'4a-ADIT Projection'!A2:J2</f>
        <v>GridLiance High Plains LLC</v>
      </c>
      <c r="B2" s="1217"/>
      <c r="C2" s="1217"/>
      <c r="D2" s="1217"/>
      <c r="E2" s="1217"/>
      <c r="F2" s="1217"/>
      <c r="G2" s="1217"/>
      <c r="H2" s="1217"/>
      <c r="I2" s="1217"/>
      <c r="J2" s="1217"/>
      <c r="K2" s="1217"/>
      <c r="L2" s="1217"/>
    </row>
    <row r="3" spans="1:20" ht="18" customHeight="1">
      <c r="A3" s="1217" t="s">
        <v>1278</v>
      </c>
      <c r="B3" s="1217"/>
      <c r="C3" s="1217"/>
      <c r="D3" s="1217"/>
      <c r="E3" s="1217"/>
      <c r="F3" s="1217"/>
      <c r="G3" s="1217"/>
      <c r="H3" s="1218"/>
      <c r="I3" s="1217"/>
      <c r="J3" s="1217"/>
      <c r="K3" s="1217"/>
      <c r="L3" s="1217"/>
    </row>
    <row r="5" spans="1:20" s="830" customFormat="1">
      <c r="B5" s="831"/>
      <c r="K5" s="905"/>
      <c r="L5" s="905"/>
      <c r="M5" s="905"/>
      <c r="N5" s="905"/>
      <c r="O5" s="905"/>
      <c r="P5" s="905"/>
      <c r="Q5" s="905"/>
      <c r="R5" s="905"/>
      <c r="S5" s="905"/>
      <c r="T5" s="904"/>
    </row>
    <row r="6" spans="1:20">
      <c r="B6" s="904" t="s">
        <v>293</v>
      </c>
      <c r="C6" s="904" t="s">
        <v>294</v>
      </c>
      <c r="D6" s="904" t="s">
        <v>295</v>
      </c>
      <c r="E6" s="904" t="s">
        <v>296</v>
      </c>
      <c r="F6" s="904" t="s">
        <v>298</v>
      </c>
      <c r="G6" s="904" t="s">
        <v>297</v>
      </c>
      <c r="H6" s="904" t="s">
        <v>299</v>
      </c>
      <c r="I6" s="907" t="s">
        <v>300</v>
      </c>
      <c r="J6" s="907" t="s">
        <v>301</v>
      </c>
      <c r="K6" s="907" t="s">
        <v>394</v>
      </c>
      <c r="L6" s="907" t="s">
        <v>398</v>
      </c>
    </row>
    <row r="7" spans="1:20" ht="39">
      <c r="A7" s="832"/>
      <c r="B7" s="833" t="s">
        <v>1001</v>
      </c>
      <c r="C7" s="833" t="s">
        <v>253</v>
      </c>
      <c r="D7" s="833" t="s">
        <v>96</v>
      </c>
      <c r="E7" s="833" t="s">
        <v>1020</v>
      </c>
      <c r="F7" s="833" t="s">
        <v>1021</v>
      </c>
      <c r="G7" s="833" t="s">
        <v>25</v>
      </c>
      <c r="H7" s="833" t="s">
        <v>1022</v>
      </c>
      <c r="I7" s="833" t="s">
        <v>1004</v>
      </c>
      <c r="J7" s="833" t="s">
        <v>1023</v>
      </c>
      <c r="K7" s="833" t="s">
        <v>1005</v>
      </c>
      <c r="L7" s="833" t="s">
        <v>1024</v>
      </c>
      <c r="M7" s="905"/>
      <c r="N7" s="905"/>
      <c r="O7" s="905"/>
      <c r="P7" s="905"/>
      <c r="Q7" s="905"/>
      <c r="R7" s="905"/>
      <c r="S7" s="905"/>
      <c r="T7" s="904"/>
    </row>
    <row r="8" spans="1:20">
      <c r="A8" s="828" t="s">
        <v>1075</v>
      </c>
      <c r="C8" s="830"/>
      <c r="D8" s="904"/>
      <c r="E8" s="904"/>
      <c r="F8" s="904"/>
      <c r="G8" s="904"/>
      <c r="H8" s="830"/>
      <c r="J8" s="905"/>
      <c r="K8" s="905"/>
      <c r="L8" s="908"/>
      <c r="M8" s="905"/>
      <c r="N8" s="905"/>
      <c r="O8" s="905"/>
      <c r="P8" s="905"/>
      <c r="Q8" s="905"/>
      <c r="R8" s="905"/>
      <c r="S8" s="905"/>
      <c r="T8" s="904"/>
    </row>
    <row r="9" spans="1:20" ht="20.25" customHeight="1">
      <c r="A9" s="834">
        <v>1</v>
      </c>
      <c r="B9" s="829" t="s">
        <v>1025</v>
      </c>
      <c r="C9" s="830" t="s">
        <v>98</v>
      </c>
      <c r="D9" s="955">
        <v>2025</v>
      </c>
      <c r="E9" s="835">
        <f>365/365</f>
        <v>1</v>
      </c>
      <c r="F9" s="836">
        <f>'4c- ADIT BOY'!C54</f>
        <v>-5328535.9843581775</v>
      </c>
      <c r="G9" s="836">
        <f>'4c- ADIT BOY'!E54</f>
        <v>-5328535.9843581775</v>
      </c>
      <c r="H9" s="837">
        <f t="shared" ref="H9:H21" si="0">E9*G9</f>
        <v>-5328535.9843581775</v>
      </c>
      <c r="I9" s="906">
        <f>'4c- ADIT BOY'!F54</f>
        <v>0</v>
      </c>
      <c r="J9" s="910">
        <f t="shared" ref="J9:J21" si="1">I9*E9</f>
        <v>0</v>
      </c>
      <c r="K9" s="906">
        <f>'4c- ADIT BOY'!G54</f>
        <v>0</v>
      </c>
      <c r="L9" s="910">
        <f t="shared" ref="L9:L21" si="2">E9*K9</f>
        <v>0</v>
      </c>
    </row>
    <row r="10" spans="1:20" ht="20.25" customHeight="1">
      <c r="A10" s="834">
        <f t="shared" ref="A10:A22" si="3">+A9+1</f>
        <v>2</v>
      </c>
      <c r="B10" s="829" t="s">
        <v>1026</v>
      </c>
      <c r="C10" s="830" t="s">
        <v>105</v>
      </c>
      <c r="D10" s="955">
        <v>2026</v>
      </c>
      <c r="E10" s="835">
        <f>335/365</f>
        <v>0.9178082191780822</v>
      </c>
      <c r="F10" s="838">
        <f>-('4c- ADIT BOY'!E50-'4d- ADIT EOY'!E50)/12</f>
        <v>-65675.818175904686</v>
      </c>
      <c r="G10" s="838">
        <f>+F10</f>
        <v>-65675.818175904686</v>
      </c>
      <c r="H10" s="906">
        <f t="shared" si="0"/>
        <v>-60277.805723090605</v>
      </c>
      <c r="I10" s="838">
        <v>0</v>
      </c>
      <c r="J10" s="910">
        <f t="shared" si="1"/>
        <v>0</v>
      </c>
      <c r="K10" s="838">
        <v>0</v>
      </c>
      <c r="L10" s="910">
        <f t="shared" si="2"/>
        <v>0</v>
      </c>
    </row>
    <row r="11" spans="1:20" ht="20.25" customHeight="1">
      <c r="A11" s="834">
        <f t="shared" si="3"/>
        <v>3</v>
      </c>
      <c r="B11" s="829" t="s">
        <v>1026</v>
      </c>
      <c r="C11" s="830" t="s">
        <v>104</v>
      </c>
      <c r="D11" s="955">
        <v>2026</v>
      </c>
      <c r="E11" s="835">
        <f>307/365</f>
        <v>0.84109589041095889</v>
      </c>
      <c r="F11" s="838">
        <f>F10</f>
        <v>-65675.818175904686</v>
      </c>
      <c r="G11" s="838">
        <f t="shared" ref="G11:G21" si="4">+F11</f>
        <v>-65675.818175904686</v>
      </c>
      <c r="H11" s="906">
        <f t="shared" si="0"/>
        <v>-55239.660767130787</v>
      </c>
      <c r="I11" s="838">
        <v>0</v>
      </c>
      <c r="J11" s="910">
        <f t="shared" si="1"/>
        <v>0</v>
      </c>
      <c r="K11" s="838">
        <v>0</v>
      </c>
      <c r="L11" s="910">
        <f t="shared" si="2"/>
        <v>0</v>
      </c>
    </row>
    <row r="12" spans="1:20" ht="20.25" customHeight="1">
      <c r="A12" s="834">
        <f t="shared" si="3"/>
        <v>4</v>
      </c>
      <c r="B12" s="829" t="s">
        <v>1026</v>
      </c>
      <c r="C12" s="830" t="s">
        <v>103</v>
      </c>
      <c r="D12" s="955">
        <v>2026</v>
      </c>
      <c r="E12" s="835">
        <f>276/365</f>
        <v>0.75616438356164384</v>
      </c>
      <c r="F12" s="838">
        <f t="shared" ref="F12:F21" si="5">F11</f>
        <v>-65675.818175904686</v>
      </c>
      <c r="G12" s="838">
        <f t="shared" si="4"/>
        <v>-65675.818175904686</v>
      </c>
      <c r="H12" s="839">
        <f t="shared" si="0"/>
        <v>-49661.714565889568</v>
      </c>
      <c r="I12" s="838">
        <v>0</v>
      </c>
      <c r="J12" s="910">
        <f t="shared" si="1"/>
        <v>0</v>
      </c>
      <c r="K12" s="838">
        <v>0</v>
      </c>
      <c r="L12" s="910">
        <f t="shared" si="2"/>
        <v>0</v>
      </c>
    </row>
    <row r="13" spans="1:20" ht="20.25" customHeight="1">
      <c r="A13" s="834">
        <f t="shared" si="3"/>
        <v>5</v>
      </c>
      <c r="B13" s="829" t="s">
        <v>1026</v>
      </c>
      <c r="C13" s="830" t="s">
        <v>95</v>
      </c>
      <c r="D13" s="955">
        <v>2026</v>
      </c>
      <c r="E13" s="835">
        <f>246/365</f>
        <v>0.67397260273972603</v>
      </c>
      <c r="F13" s="838">
        <f t="shared" si="5"/>
        <v>-65675.818175904686</v>
      </c>
      <c r="G13" s="838">
        <f t="shared" si="4"/>
        <v>-65675.818175904686</v>
      </c>
      <c r="H13" s="839">
        <f t="shared" si="0"/>
        <v>-44263.702113075487</v>
      </c>
      <c r="I13" s="838">
        <v>0</v>
      </c>
      <c r="J13" s="910">
        <f t="shared" si="1"/>
        <v>0</v>
      </c>
      <c r="K13" s="838">
        <v>0</v>
      </c>
      <c r="L13" s="910">
        <f t="shared" si="2"/>
        <v>0</v>
      </c>
    </row>
    <row r="14" spans="1:20" ht="20.25" customHeight="1">
      <c r="A14" s="834">
        <f t="shared" si="3"/>
        <v>6</v>
      </c>
      <c r="B14" s="829" t="s">
        <v>1026</v>
      </c>
      <c r="C14" s="830" t="s">
        <v>92</v>
      </c>
      <c r="D14" s="955">
        <v>2026</v>
      </c>
      <c r="E14" s="835">
        <f>215/365</f>
        <v>0.58904109589041098</v>
      </c>
      <c r="F14" s="838">
        <f t="shared" si="5"/>
        <v>-65675.818175904686</v>
      </c>
      <c r="G14" s="838">
        <f t="shared" si="4"/>
        <v>-65675.818175904686</v>
      </c>
      <c r="H14" s="839">
        <f t="shared" si="0"/>
        <v>-38685.755911834269</v>
      </c>
      <c r="I14" s="838">
        <v>0</v>
      </c>
      <c r="J14" s="910">
        <f t="shared" si="1"/>
        <v>0</v>
      </c>
      <c r="K14" s="838">
        <v>0</v>
      </c>
      <c r="L14" s="910">
        <f t="shared" si="2"/>
        <v>0</v>
      </c>
    </row>
    <row r="15" spans="1:20" ht="20.25" customHeight="1">
      <c r="A15" s="834">
        <f t="shared" si="3"/>
        <v>7</v>
      </c>
      <c r="B15" s="829" t="s">
        <v>1026</v>
      </c>
      <c r="C15" s="830" t="s">
        <v>145</v>
      </c>
      <c r="D15" s="955">
        <v>2026</v>
      </c>
      <c r="E15" s="835">
        <f>185/365</f>
        <v>0.50684931506849318</v>
      </c>
      <c r="F15" s="838">
        <f t="shared" si="5"/>
        <v>-65675.818175904686</v>
      </c>
      <c r="G15" s="838">
        <f t="shared" si="4"/>
        <v>-65675.818175904686</v>
      </c>
      <c r="H15" s="839">
        <f t="shared" si="0"/>
        <v>-33287.743459020188</v>
      </c>
      <c r="I15" s="838">
        <v>0</v>
      </c>
      <c r="J15" s="910">
        <f t="shared" si="1"/>
        <v>0</v>
      </c>
      <c r="K15" s="838">
        <v>0</v>
      </c>
      <c r="L15" s="910">
        <f t="shared" si="2"/>
        <v>0</v>
      </c>
    </row>
    <row r="16" spans="1:20" ht="20.25" customHeight="1">
      <c r="A16" s="834">
        <f t="shared" si="3"/>
        <v>8</v>
      </c>
      <c r="B16" s="829" t="s">
        <v>1026</v>
      </c>
      <c r="C16" s="830" t="s">
        <v>102</v>
      </c>
      <c r="D16" s="955">
        <v>2026</v>
      </c>
      <c r="E16" s="835">
        <f>154/365</f>
        <v>0.42191780821917807</v>
      </c>
      <c r="F16" s="838">
        <f t="shared" si="5"/>
        <v>-65675.818175904686</v>
      </c>
      <c r="G16" s="838">
        <f t="shared" si="4"/>
        <v>-65675.818175904686</v>
      </c>
      <c r="H16" s="839">
        <f t="shared" si="0"/>
        <v>-27709.797257778962</v>
      </c>
      <c r="I16" s="838">
        <v>0</v>
      </c>
      <c r="J16" s="910">
        <f t="shared" si="1"/>
        <v>0</v>
      </c>
      <c r="K16" s="838">
        <v>0</v>
      </c>
      <c r="L16" s="910">
        <f t="shared" si="2"/>
        <v>0</v>
      </c>
    </row>
    <row r="17" spans="1:20" s="830" customFormat="1" ht="20.25" customHeight="1">
      <c r="A17" s="834">
        <f t="shared" si="3"/>
        <v>9</v>
      </c>
      <c r="B17" s="829" t="s">
        <v>1026</v>
      </c>
      <c r="C17" s="830" t="s">
        <v>101</v>
      </c>
      <c r="D17" s="955">
        <v>2026</v>
      </c>
      <c r="E17" s="835">
        <f>123/365</f>
        <v>0.33698630136986302</v>
      </c>
      <c r="F17" s="838">
        <f t="shared" si="5"/>
        <v>-65675.818175904686</v>
      </c>
      <c r="G17" s="838">
        <f t="shared" si="4"/>
        <v>-65675.818175904686</v>
      </c>
      <c r="H17" s="839">
        <f t="shared" si="0"/>
        <v>-22131.851056537744</v>
      </c>
      <c r="I17" s="838">
        <v>0</v>
      </c>
      <c r="J17" s="910">
        <f t="shared" si="1"/>
        <v>0</v>
      </c>
      <c r="K17" s="838">
        <v>0</v>
      </c>
      <c r="L17" s="910">
        <f t="shared" si="2"/>
        <v>0</v>
      </c>
    </row>
    <row r="18" spans="1:20" s="830" customFormat="1" ht="20.25" customHeight="1">
      <c r="A18" s="834">
        <f t="shared" si="3"/>
        <v>10</v>
      </c>
      <c r="B18" s="829" t="s">
        <v>1026</v>
      </c>
      <c r="C18" s="830" t="s">
        <v>100</v>
      </c>
      <c r="D18" s="955">
        <v>2026</v>
      </c>
      <c r="E18" s="835">
        <f>93/365</f>
        <v>0.25479452054794521</v>
      </c>
      <c r="F18" s="838">
        <f t="shared" si="5"/>
        <v>-65675.818175904686</v>
      </c>
      <c r="G18" s="838">
        <f t="shared" si="4"/>
        <v>-65675.818175904686</v>
      </c>
      <c r="H18" s="839">
        <f t="shared" si="0"/>
        <v>-16733.83860372366</v>
      </c>
      <c r="I18" s="838">
        <v>0</v>
      </c>
      <c r="J18" s="910">
        <f t="shared" si="1"/>
        <v>0</v>
      </c>
      <c r="K18" s="838">
        <v>0</v>
      </c>
      <c r="L18" s="910">
        <f t="shared" si="2"/>
        <v>0</v>
      </c>
    </row>
    <row r="19" spans="1:20" ht="20.25" customHeight="1">
      <c r="A19" s="834">
        <f t="shared" si="3"/>
        <v>11</v>
      </c>
      <c r="B19" s="829" t="s">
        <v>1026</v>
      </c>
      <c r="C19" s="830" t="s">
        <v>106</v>
      </c>
      <c r="D19" s="955">
        <v>2026</v>
      </c>
      <c r="E19" s="835">
        <f>62/365</f>
        <v>0.16986301369863013</v>
      </c>
      <c r="F19" s="838">
        <f t="shared" si="5"/>
        <v>-65675.818175904686</v>
      </c>
      <c r="G19" s="838">
        <f t="shared" si="4"/>
        <v>-65675.818175904686</v>
      </c>
      <c r="H19" s="839">
        <f t="shared" si="0"/>
        <v>-11155.892402482439</v>
      </c>
      <c r="I19" s="838">
        <v>0</v>
      </c>
      <c r="J19" s="910">
        <f t="shared" si="1"/>
        <v>0</v>
      </c>
      <c r="K19" s="838">
        <v>0</v>
      </c>
      <c r="L19" s="910">
        <f t="shared" si="2"/>
        <v>0</v>
      </c>
    </row>
    <row r="20" spans="1:20" ht="20.25" customHeight="1">
      <c r="A20" s="834">
        <f t="shared" si="3"/>
        <v>12</v>
      </c>
      <c r="B20" s="829" t="s">
        <v>1026</v>
      </c>
      <c r="C20" s="830" t="s">
        <v>99</v>
      </c>
      <c r="D20" s="955">
        <v>2026</v>
      </c>
      <c r="E20" s="835">
        <f>32/365</f>
        <v>8.7671232876712329E-2</v>
      </c>
      <c r="F20" s="838">
        <f t="shared" si="5"/>
        <v>-65675.818175904686</v>
      </c>
      <c r="G20" s="838">
        <f t="shared" si="4"/>
        <v>-65675.818175904686</v>
      </c>
      <c r="H20" s="839">
        <f t="shared" si="0"/>
        <v>-5757.8799496683559</v>
      </c>
      <c r="I20" s="838">
        <v>0</v>
      </c>
      <c r="J20" s="910">
        <f t="shared" si="1"/>
        <v>0</v>
      </c>
      <c r="K20" s="838">
        <v>0</v>
      </c>
      <c r="L20" s="910">
        <f t="shared" si="2"/>
        <v>0</v>
      </c>
    </row>
    <row r="21" spans="1:20" ht="20.25" customHeight="1">
      <c r="A21" s="834">
        <f t="shared" si="3"/>
        <v>13</v>
      </c>
      <c r="B21" s="829" t="s">
        <v>1026</v>
      </c>
      <c r="C21" s="830" t="s">
        <v>98</v>
      </c>
      <c r="D21" s="955">
        <v>2026</v>
      </c>
      <c r="E21" s="835">
        <f>1/365</f>
        <v>2.7397260273972603E-3</v>
      </c>
      <c r="F21" s="838">
        <f t="shared" si="5"/>
        <v>-65675.818175904686</v>
      </c>
      <c r="G21" s="838">
        <f t="shared" si="4"/>
        <v>-65675.818175904686</v>
      </c>
      <c r="H21" s="839">
        <f t="shared" si="0"/>
        <v>-179.93374842713612</v>
      </c>
      <c r="I21" s="838">
        <v>0</v>
      </c>
      <c r="J21" s="910">
        <f t="shared" si="1"/>
        <v>0</v>
      </c>
      <c r="K21" s="838">
        <v>0</v>
      </c>
      <c r="L21" s="910">
        <f t="shared" si="2"/>
        <v>0</v>
      </c>
    </row>
    <row r="22" spans="1:20" ht="20.25" customHeight="1">
      <c r="A22" s="834">
        <f t="shared" si="3"/>
        <v>14</v>
      </c>
      <c r="B22" s="831" t="s">
        <v>1027</v>
      </c>
      <c r="C22" s="830"/>
      <c r="E22" s="830"/>
      <c r="F22" s="839">
        <f t="shared" ref="F22:L22" si="6">SUM(F9:F21)</f>
        <v>-6116645.802469031</v>
      </c>
      <c r="G22" s="839">
        <f t="shared" si="6"/>
        <v>-6116645.802469031</v>
      </c>
      <c r="H22" s="839">
        <f t="shared" si="6"/>
        <v>-5693621.5599168362</v>
      </c>
      <c r="I22" s="910">
        <f t="shared" si="6"/>
        <v>0</v>
      </c>
      <c r="J22" s="910">
        <f t="shared" si="6"/>
        <v>0</v>
      </c>
      <c r="K22" s="910">
        <f t="shared" si="6"/>
        <v>0</v>
      </c>
      <c r="L22" s="910">
        <f t="shared" si="6"/>
        <v>0</v>
      </c>
    </row>
    <row r="23" spans="1:20">
      <c r="A23" s="834"/>
      <c r="B23" s="831"/>
      <c r="C23" s="830"/>
      <c r="E23" s="830"/>
      <c r="F23" s="830"/>
      <c r="G23" s="830"/>
      <c r="H23" s="830"/>
    </row>
    <row r="24" spans="1:20">
      <c r="A24" s="828" t="s">
        <v>1076</v>
      </c>
      <c r="C24" s="830"/>
      <c r="D24" s="907"/>
      <c r="E24" s="904"/>
      <c r="F24" s="904"/>
      <c r="G24" s="904"/>
      <c r="H24" s="830"/>
      <c r="J24" s="905"/>
      <c r="K24" s="905"/>
      <c r="L24" s="905"/>
      <c r="M24" s="905"/>
      <c r="N24" s="905"/>
      <c r="O24" s="905"/>
      <c r="P24" s="905"/>
      <c r="Q24" s="905"/>
      <c r="R24" s="905"/>
      <c r="S24" s="905"/>
      <c r="T24" s="904"/>
    </row>
    <row r="25" spans="1:20" ht="20.25" customHeight="1">
      <c r="A25" s="834">
        <f>A22+1</f>
        <v>15</v>
      </c>
      <c r="B25" s="829" t="s">
        <v>1028</v>
      </c>
      <c r="C25" s="830" t="s">
        <v>98</v>
      </c>
      <c r="D25" s="955">
        <f>D9</f>
        <v>2025</v>
      </c>
      <c r="E25" s="835">
        <f>365/365</f>
        <v>1</v>
      </c>
      <c r="F25" s="906">
        <f>'4c- ADIT BOY'!C78</f>
        <v>-570561.20848226873</v>
      </c>
      <c r="G25" s="906">
        <f>'4c- ADIT BOY'!E78</f>
        <v>-570561.20848226873</v>
      </c>
      <c r="H25" s="839">
        <f t="shared" ref="H25:H37" si="7">E25*G25</f>
        <v>-570561.20848226873</v>
      </c>
      <c r="I25" s="906">
        <f>'4c- ADIT BOY'!F74</f>
        <v>0</v>
      </c>
      <c r="J25" s="839">
        <f t="shared" ref="J25:J37" si="8">I25*E25</f>
        <v>0</v>
      </c>
      <c r="K25" s="906">
        <f>'4c- ADIT BOY'!G74</f>
        <v>0</v>
      </c>
      <c r="L25" s="910">
        <f t="shared" ref="L25:L37" si="9">E25*K25</f>
        <v>0</v>
      </c>
    </row>
    <row r="26" spans="1:20" ht="20.25" customHeight="1">
      <c r="A26" s="834">
        <f t="shared" ref="A26:A38" si="10">+A25+1</f>
        <v>16</v>
      </c>
      <c r="B26" s="829" t="s">
        <v>1026</v>
      </c>
      <c r="C26" s="830" t="s">
        <v>105</v>
      </c>
      <c r="D26" s="955">
        <f t="shared" ref="D26:D37" si="11">D10</f>
        <v>2026</v>
      </c>
      <c r="E26" s="835">
        <f>335/365</f>
        <v>0.9178082191780822</v>
      </c>
      <c r="F26" s="838">
        <v>0</v>
      </c>
      <c r="G26" s="838">
        <v>0</v>
      </c>
      <c r="H26" s="839">
        <f t="shared" si="7"/>
        <v>0</v>
      </c>
      <c r="I26" s="838">
        <v>0</v>
      </c>
      <c r="J26" s="910">
        <f t="shared" si="8"/>
        <v>0</v>
      </c>
      <c r="K26" s="838">
        <v>0</v>
      </c>
      <c r="L26" s="910">
        <f t="shared" si="9"/>
        <v>0</v>
      </c>
    </row>
    <row r="27" spans="1:20" ht="20.25" customHeight="1">
      <c r="A27" s="834">
        <f t="shared" si="10"/>
        <v>17</v>
      </c>
      <c r="B27" s="829" t="s">
        <v>1026</v>
      </c>
      <c r="C27" s="830" t="s">
        <v>104</v>
      </c>
      <c r="D27" s="955">
        <f t="shared" si="11"/>
        <v>2026</v>
      </c>
      <c r="E27" s="835">
        <f>307/365</f>
        <v>0.84109589041095889</v>
      </c>
      <c r="F27" s="838">
        <v>0</v>
      </c>
      <c r="G27" s="838">
        <v>0</v>
      </c>
      <c r="H27" s="839">
        <f t="shared" si="7"/>
        <v>0</v>
      </c>
      <c r="I27" s="838">
        <v>0</v>
      </c>
      <c r="J27" s="910">
        <f t="shared" si="8"/>
        <v>0</v>
      </c>
      <c r="K27" s="838">
        <v>0</v>
      </c>
      <c r="L27" s="910">
        <f t="shared" si="9"/>
        <v>0</v>
      </c>
    </row>
    <row r="28" spans="1:20" ht="20.25" customHeight="1">
      <c r="A28" s="834">
        <f t="shared" si="10"/>
        <v>18</v>
      </c>
      <c r="B28" s="829" t="s">
        <v>1026</v>
      </c>
      <c r="C28" s="830" t="s">
        <v>103</v>
      </c>
      <c r="D28" s="955">
        <f t="shared" si="11"/>
        <v>2026</v>
      </c>
      <c r="E28" s="835">
        <f>276/365</f>
        <v>0.75616438356164384</v>
      </c>
      <c r="F28" s="838">
        <v>0</v>
      </c>
      <c r="G28" s="838">
        <v>0</v>
      </c>
      <c r="H28" s="839">
        <f t="shared" si="7"/>
        <v>0</v>
      </c>
      <c r="I28" s="838">
        <v>0</v>
      </c>
      <c r="J28" s="910">
        <f t="shared" si="8"/>
        <v>0</v>
      </c>
      <c r="K28" s="838">
        <v>0</v>
      </c>
      <c r="L28" s="910">
        <f t="shared" si="9"/>
        <v>0</v>
      </c>
    </row>
    <row r="29" spans="1:20" ht="20.25" customHeight="1">
      <c r="A29" s="834">
        <f t="shared" si="10"/>
        <v>19</v>
      </c>
      <c r="B29" s="829" t="s">
        <v>1026</v>
      </c>
      <c r="C29" s="830" t="s">
        <v>95</v>
      </c>
      <c r="D29" s="955">
        <f t="shared" si="11"/>
        <v>2026</v>
      </c>
      <c r="E29" s="835">
        <f>246/365</f>
        <v>0.67397260273972603</v>
      </c>
      <c r="F29" s="838">
        <v>0</v>
      </c>
      <c r="G29" s="838">
        <v>0</v>
      </c>
      <c r="H29" s="839">
        <f t="shared" si="7"/>
        <v>0</v>
      </c>
      <c r="I29" s="838">
        <v>0</v>
      </c>
      <c r="J29" s="910">
        <f t="shared" si="8"/>
        <v>0</v>
      </c>
      <c r="K29" s="838">
        <v>0</v>
      </c>
      <c r="L29" s="910">
        <f t="shared" si="9"/>
        <v>0</v>
      </c>
    </row>
    <row r="30" spans="1:20" ht="20.25" customHeight="1">
      <c r="A30" s="834">
        <f t="shared" si="10"/>
        <v>20</v>
      </c>
      <c r="B30" s="829" t="s">
        <v>1026</v>
      </c>
      <c r="C30" s="830" t="s">
        <v>92</v>
      </c>
      <c r="D30" s="955">
        <f t="shared" si="11"/>
        <v>2026</v>
      </c>
      <c r="E30" s="835">
        <f>215/365</f>
        <v>0.58904109589041098</v>
      </c>
      <c r="F30" s="838">
        <v>0</v>
      </c>
      <c r="G30" s="838">
        <v>0</v>
      </c>
      <c r="H30" s="839">
        <f t="shared" si="7"/>
        <v>0</v>
      </c>
      <c r="I30" s="838">
        <v>0</v>
      </c>
      <c r="J30" s="910">
        <f t="shared" si="8"/>
        <v>0</v>
      </c>
      <c r="K30" s="838">
        <v>0</v>
      </c>
      <c r="L30" s="910">
        <f t="shared" si="9"/>
        <v>0</v>
      </c>
    </row>
    <row r="31" spans="1:20" ht="20.25" customHeight="1">
      <c r="A31" s="834">
        <f t="shared" si="10"/>
        <v>21</v>
      </c>
      <c r="B31" s="829" t="s">
        <v>1026</v>
      </c>
      <c r="C31" s="830" t="s">
        <v>145</v>
      </c>
      <c r="D31" s="955">
        <f t="shared" si="11"/>
        <v>2026</v>
      </c>
      <c r="E31" s="835">
        <f>185/365</f>
        <v>0.50684931506849318</v>
      </c>
      <c r="F31" s="838">
        <v>0</v>
      </c>
      <c r="G31" s="838">
        <v>0</v>
      </c>
      <c r="H31" s="839">
        <f t="shared" si="7"/>
        <v>0</v>
      </c>
      <c r="I31" s="838">
        <v>0</v>
      </c>
      <c r="J31" s="910">
        <f t="shared" si="8"/>
        <v>0</v>
      </c>
      <c r="K31" s="838">
        <v>0</v>
      </c>
      <c r="L31" s="910">
        <f t="shared" si="9"/>
        <v>0</v>
      </c>
    </row>
    <row r="32" spans="1:20" ht="20.25" customHeight="1">
      <c r="A32" s="834">
        <f t="shared" si="10"/>
        <v>22</v>
      </c>
      <c r="B32" s="829" t="s">
        <v>1026</v>
      </c>
      <c r="C32" s="830" t="s">
        <v>102</v>
      </c>
      <c r="D32" s="955">
        <f t="shared" si="11"/>
        <v>2026</v>
      </c>
      <c r="E32" s="835">
        <f>154/365</f>
        <v>0.42191780821917807</v>
      </c>
      <c r="F32" s="838">
        <v>0</v>
      </c>
      <c r="G32" s="838">
        <v>0</v>
      </c>
      <c r="H32" s="839">
        <f t="shared" si="7"/>
        <v>0</v>
      </c>
      <c r="I32" s="838">
        <v>0</v>
      </c>
      <c r="J32" s="910">
        <f t="shared" si="8"/>
        <v>0</v>
      </c>
      <c r="K32" s="838">
        <v>0</v>
      </c>
      <c r="L32" s="910">
        <f t="shared" si="9"/>
        <v>0</v>
      </c>
    </row>
    <row r="33" spans="1:20" s="830" customFormat="1" ht="20.25" customHeight="1">
      <c r="A33" s="834">
        <f t="shared" si="10"/>
        <v>23</v>
      </c>
      <c r="B33" s="829" t="s">
        <v>1026</v>
      </c>
      <c r="C33" s="830" t="s">
        <v>101</v>
      </c>
      <c r="D33" s="955">
        <f t="shared" si="11"/>
        <v>2026</v>
      </c>
      <c r="E33" s="835">
        <f>123/365</f>
        <v>0.33698630136986302</v>
      </c>
      <c r="F33" s="838">
        <v>0</v>
      </c>
      <c r="G33" s="838">
        <v>0</v>
      </c>
      <c r="H33" s="839">
        <f t="shared" si="7"/>
        <v>0</v>
      </c>
      <c r="I33" s="838">
        <v>0</v>
      </c>
      <c r="J33" s="910">
        <f t="shared" si="8"/>
        <v>0</v>
      </c>
      <c r="K33" s="838">
        <v>0</v>
      </c>
      <c r="L33" s="910">
        <f t="shared" si="9"/>
        <v>0</v>
      </c>
    </row>
    <row r="34" spans="1:20" s="830" customFormat="1" ht="20.25" customHeight="1">
      <c r="A34" s="834">
        <f t="shared" si="10"/>
        <v>24</v>
      </c>
      <c r="B34" s="829" t="s">
        <v>1026</v>
      </c>
      <c r="C34" s="830" t="s">
        <v>100</v>
      </c>
      <c r="D34" s="955">
        <f t="shared" si="11"/>
        <v>2026</v>
      </c>
      <c r="E34" s="835">
        <f>93/365</f>
        <v>0.25479452054794521</v>
      </c>
      <c r="F34" s="838">
        <v>0</v>
      </c>
      <c r="G34" s="838">
        <v>0</v>
      </c>
      <c r="H34" s="839">
        <f t="shared" si="7"/>
        <v>0</v>
      </c>
      <c r="I34" s="838">
        <v>0</v>
      </c>
      <c r="J34" s="910">
        <f t="shared" si="8"/>
        <v>0</v>
      </c>
      <c r="K34" s="838">
        <v>0</v>
      </c>
      <c r="L34" s="910">
        <f t="shared" si="9"/>
        <v>0</v>
      </c>
    </row>
    <row r="35" spans="1:20" ht="20.25" customHeight="1">
      <c r="A35" s="834">
        <f t="shared" si="10"/>
        <v>25</v>
      </c>
      <c r="B35" s="829" t="s">
        <v>1026</v>
      </c>
      <c r="C35" s="830" t="s">
        <v>106</v>
      </c>
      <c r="D35" s="955">
        <f t="shared" si="11"/>
        <v>2026</v>
      </c>
      <c r="E35" s="835">
        <f>62/365</f>
        <v>0.16986301369863013</v>
      </c>
      <c r="F35" s="838">
        <v>0</v>
      </c>
      <c r="G35" s="838">
        <v>0</v>
      </c>
      <c r="H35" s="839">
        <f t="shared" si="7"/>
        <v>0</v>
      </c>
      <c r="I35" s="838">
        <v>0</v>
      </c>
      <c r="J35" s="910">
        <f t="shared" si="8"/>
        <v>0</v>
      </c>
      <c r="K35" s="838">
        <v>0</v>
      </c>
      <c r="L35" s="910">
        <f t="shared" si="9"/>
        <v>0</v>
      </c>
    </row>
    <row r="36" spans="1:20" ht="20.25" customHeight="1">
      <c r="A36" s="834">
        <f t="shared" si="10"/>
        <v>26</v>
      </c>
      <c r="B36" s="829" t="s">
        <v>1026</v>
      </c>
      <c r="C36" s="830" t="s">
        <v>99</v>
      </c>
      <c r="D36" s="955">
        <f t="shared" si="11"/>
        <v>2026</v>
      </c>
      <c r="E36" s="835">
        <f>32/365</f>
        <v>8.7671232876712329E-2</v>
      </c>
      <c r="F36" s="838">
        <v>0</v>
      </c>
      <c r="G36" s="838">
        <v>0</v>
      </c>
      <c r="H36" s="839">
        <f t="shared" si="7"/>
        <v>0</v>
      </c>
      <c r="I36" s="838">
        <v>0</v>
      </c>
      <c r="J36" s="910">
        <f t="shared" si="8"/>
        <v>0</v>
      </c>
      <c r="K36" s="838">
        <v>0</v>
      </c>
      <c r="L36" s="910">
        <f t="shared" si="9"/>
        <v>0</v>
      </c>
    </row>
    <row r="37" spans="1:20" ht="20.25" customHeight="1">
      <c r="A37" s="834">
        <f t="shared" si="10"/>
        <v>27</v>
      </c>
      <c r="B37" s="829" t="s">
        <v>1026</v>
      </c>
      <c r="C37" s="830" t="s">
        <v>98</v>
      </c>
      <c r="D37" s="955">
        <f t="shared" si="11"/>
        <v>2026</v>
      </c>
      <c r="E37" s="835">
        <f>1/365</f>
        <v>2.7397260273972603E-3</v>
      </c>
      <c r="F37" s="838">
        <v>0</v>
      </c>
      <c r="G37" s="838">
        <v>0</v>
      </c>
      <c r="H37" s="839">
        <f t="shared" si="7"/>
        <v>0</v>
      </c>
      <c r="I37" s="838">
        <v>0</v>
      </c>
      <c r="J37" s="910">
        <f t="shared" si="8"/>
        <v>0</v>
      </c>
      <c r="K37" s="838">
        <v>0</v>
      </c>
      <c r="L37" s="910">
        <f t="shared" si="9"/>
        <v>0</v>
      </c>
    </row>
    <row r="38" spans="1:20" ht="20.25" customHeight="1">
      <c r="A38" s="834">
        <f t="shared" si="10"/>
        <v>28</v>
      </c>
      <c r="B38" s="831" t="s">
        <v>1029</v>
      </c>
      <c r="C38" s="830"/>
      <c r="E38" s="830"/>
      <c r="F38" s="839">
        <f t="shared" ref="F38:L38" si="12">SUM(F25:F37)</f>
        <v>-570561.20848226873</v>
      </c>
      <c r="G38" s="839">
        <f t="shared" si="12"/>
        <v>-570561.20848226873</v>
      </c>
      <c r="H38" s="839">
        <f t="shared" si="12"/>
        <v>-570561.20848226873</v>
      </c>
      <c r="I38" s="910">
        <f t="shared" si="12"/>
        <v>0</v>
      </c>
      <c r="J38" s="910">
        <f t="shared" si="12"/>
        <v>0</v>
      </c>
      <c r="K38" s="910">
        <f t="shared" si="12"/>
        <v>0</v>
      </c>
      <c r="L38" s="910">
        <f t="shared" si="12"/>
        <v>0</v>
      </c>
    </row>
    <row r="39" spans="1:20">
      <c r="A39" s="834"/>
      <c r="B39" s="831"/>
      <c r="C39" s="830"/>
      <c r="E39" s="830"/>
      <c r="F39" s="837"/>
      <c r="G39" s="837"/>
      <c r="H39" s="830"/>
      <c r="I39" s="910"/>
      <c r="J39" s="910"/>
      <c r="K39" s="910"/>
      <c r="L39" s="910"/>
    </row>
    <row r="40" spans="1:20">
      <c r="A40" s="828" t="s">
        <v>1077</v>
      </c>
      <c r="C40" s="830"/>
      <c r="D40" s="907"/>
      <c r="E40" s="904"/>
      <c r="F40" s="904"/>
      <c r="G40" s="904"/>
      <c r="H40" s="830"/>
      <c r="J40" s="905"/>
      <c r="K40" s="905"/>
      <c r="L40" s="905"/>
      <c r="M40" s="905"/>
      <c r="N40" s="905"/>
      <c r="O40" s="905"/>
      <c r="P40" s="905"/>
      <c r="Q40" s="905"/>
      <c r="R40" s="905"/>
      <c r="S40" s="905"/>
      <c r="T40" s="904"/>
    </row>
    <row r="41" spans="1:20" ht="20.25" customHeight="1">
      <c r="A41" s="834">
        <f>A38+1</f>
        <v>29</v>
      </c>
      <c r="B41" s="829" t="s">
        <v>1030</v>
      </c>
      <c r="C41" s="830" t="s">
        <v>98</v>
      </c>
      <c r="D41" s="955">
        <f>D25</f>
        <v>2025</v>
      </c>
      <c r="E41" s="835">
        <f>365/365</f>
        <v>1</v>
      </c>
      <c r="F41" s="906">
        <f>'4c- ADIT BOY'!C32</f>
        <v>-37279.240641604963</v>
      </c>
      <c r="G41" s="906">
        <f>'4c- ADIT BOY'!E32</f>
        <v>-37279.240641604963</v>
      </c>
      <c r="H41" s="839">
        <f>E41*G41</f>
        <v>-37279.240641604963</v>
      </c>
      <c r="I41" s="906">
        <f>'4c- ADIT BOY'!F28</f>
        <v>0</v>
      </c>
      <c r="J41" s="839">
        <f t="shared" ref="J41:J53" si="13">I41*E41</f>
        <v>0</v>
      </c>
      <c r="K41" s="906">
        <f>'4c- ADIT BOY'!G28</f>
        <v>0</v>
      </c>
      <c r="L41" s="910">
        <f t="shared" ref="L41:L53" si="14">E41*K41</f>
        <v>0</v>
      </c>
    </row>
    <row r="42" spans="1:20" ht="20.25" customHeight="1">
      <c r="A42" s="834">
        <f t="shared" ref="A42:A54" si="15">+A41+1</f>
        <v>30</v>
      </c>
      <c r="B42" s="829" t="s">
        <v>1026</v>
      </c>
      <c r="C42" s="830" t="s">
        <v>105</v>
      </c>
      <c r="D42" s="955">
        <f t="shared" ref="D42:D53" si="16">D26</f>
        <v>2026</v>
      </c>
      <c r="E42" s="835">
        <f>335/365</f>
        <v>0.9178082191780822</v>
      </c>
      <c r="F42" s="838">
        <f>-('4c- ADIT BOY'!E28-'4d- ADIT EOY'!E28)/12</f>
        <v>-165.34106762435536</v>
      </c>
      <c r="G42" s="838">
        <f>F42</f>
        <v>-165.34106762435536</v>
      </c>
      <c r="H42" s="839">
        <f t="shared" ref="H42:H53" si="17">E42*G42</f>
        <v>-151.75139083331246</v>
      </c>
      <c r="I42" s="838">
        <v>0</v>
      </c>
      <c r="J42" s="910">
        <f t="shared" si="13"/>
        <v>0</v>
      </c>
      <c r="K42" s="838">
        <v>0</v>
      </c>
      <c r="L42" s="910">
        <f t="shared" si="14"/>
        <v>0</v>
      </c>
    </row>
    <row r="43" spans="1:20" ht="20.25" customHeight="1">
      <c r="A43" s="834">
        <f t="shared" si="15"/>
        <v>31</v>
      </c>
      <c r="B43" s="829" t="s">
        <v>1026</v>
      </c>
      <c r="C43" s="830" t="s">
        <v>104</v>
      </c>
      <c r="D43" s="955">
        <f t="shared" si="16"/>
        <v>2026</v>
      </c>
      <c r="E43" s="835">
        <f>307/365</f>
        <v>0.84109589041095889</v>
      </c>
      <c r="F43" s="838">
        <f>F42</f>
        <v>-165.34106762435536</v>
      </c>
      <c r="G43" s="838">
        <f t="shared" ref="G43:G53" si="18">F43</f>
        <v>-165.34106762435536</v>
      </c>
      <c r="H43" s="839">
        <f t="shared" si="17"/>
        <v>-139.06769249500573</v>
      </c>
      <c r="I43" s="838">
        <v>0</v>
      </c>
      <c r="J43" s="910">
        <f t="shared" si="13"/>
        <v>0</v>
      </c>
      <c r="K43" s="838">
        <v>0</v>
      </c>
      <c r="L43" s="910">
        <f t="shared" si="14"/>
        <v>0</v>
      </c>
    </row>
    <row r="44" spans="1:20" ht="20.25" customHeight="1">
      <c r="A44" s="834">
        <f t="shared" si="15"/>
        <v>32</v>
      </c>
      <c r="B44" s="829" t="s">
        <v>1026</v>
      </c>
      <c r="C44" s="830" t="s">
        <v>103</v>
      </c>
      <c r="D44" s="955">
        <f t="shared" si="16"/>
        <v>2026</v>
      </c>
      <c r="E44" s="835">
        <f>276/365</f>
        <v>0.75616438356164384</v>
      </c>
      <c r="F44" s="838">
        <f t="shared" ref="F44:F53" si="19">F43</f>
        <v>-165.34106762435536</v>
      </c>
      <c r="G44" s="838">
        <f t="shared" si="18"/>
        <v>-165.34106762435536</v>
      </c>
      <c r="H44" s="839">
        <f t="shared" si="17"/>
        <v>-125.02502647759474</v>
      </c>
      <c r="I44" s="838">
        <v>0</v>
      </c>
      <c r="J44" s="910">
        <f t="shared" si="13"/>
        <v>0</v>
      </c>
      <c r="K44" s="838">
        <v>0</v>
      </c>
      <c r="L44" s="910">
        <f t="shared" si="14"/>
        <v>0</v>
      </c>
    </row>
    <row r="45" spans="1:20" ht="20.25" customHeight="1">
      <c r="A45" s="834">
        <f t="shared" si="15"/>
        <v>33</v>
      </c>
      <c r="B45" s="829" t="s">
        <v>1026</v>
      </c>
      <c r="C45" s="830" t="s">
        <v>95</v>
      </c>
      <c r="D45" s="955">
        <f t="shared" si="16"/>
        <v>2026</v>
      </c>
      <c r="E45" s="835">
        <f>246/365</f>
        <v>0.67397260273972603</v>
      </c>
      <c r="F45" s="838">
        <f t="shared" si="19"/>
        <v>-165.34106762435536</v>
      </c>
      <c r="G45" s="838">
        <f t="shared" si="18"/>
        <v>-165.34106762435536</v>
      </c>
      <c r="H45" s="839">
        <f t="shared" si="17"/>
        <v>-111.43534968655183</v>
      </c>
      <c r="I45" s="838">
        <v>0</v>
      </c>
      <c r="J45" s="910">
        <f t="shared" si="13"/>
        <v>0</v>
      </c>
      <c r="K45" s="838">
        <v>0</v>
      </c>
      <c r="L45" s="910">
        <f t="shared" si="14"/>
        <v>0</v>
      </c>
    </row>
    <row r="46" spans="1:20" ht="20.25" customHeight="1">
      <c r="A46" s="834">
        <f t="shared" si="15"/>
        <v>34</v>
      </c>
      <c r="B46" s="829" t="s">
        <v>1026</v>
      </c>
      <c r="C46" s="830" t="s">
        <v>92</v>
      </c>
      <c r="D46" s="955">
        <f t="shared" si="16"/>
        <v>2026</v>
      </c>
      <c r="E46" s="835">
        <f>215/365</f>
        <v>0.58904109589041098</v>
      </c>
      <c r="F46" s="838">
        <f t="shared" si="19"/>
        <v>-165.34106762435536</v>
      </c>
      <c r="G46" s="838">
        <f t="shared" si="18"/>
        <v>-165.34106762435536</v>
      </c>
      <c r="H46" s="839">
        <f t="shared" si="17"/>
        <v>-97.392683669140837</v>
      </c>
      <c r="I46" s="838">
        <v>0</v>
      </c>
      <c r="J46" s="910">
        <f t="shared" si="13"/>
        <v>0</v>
      </c>
      <c r="K46" s="838">
        <v>0</v>
      </c>
      <c r="L46" s="910">
        <f t="shared" si="14"/>
        <v>0</v>
      </c>
    </row>
    <row r="47" spans="1:20" ht="20.25" customHeight="1">
      <c r="A47" s="834">
        <f t="shared" si="15"/>
        <v>35</v>
      </c>
      <c r="B47" s="829" t="s">
        <v>1026</v>
      </c>
      <c r="C47" s="830" t="s">
        <v>145</v>
      </c>
      <c r="D47" s="955">
        <f t="shared" si="16"/>
        <v>2026</v>
      </c>
      <c r="E47" s="835">
        <f>185/365</f>
        <v>0.50684931506849318</v>
      </c>
      <c r="F47" s="838">
        <f t="shared" si="19"/>
        <v>-165.34106762435536</v>
      </c>
      <c r="G47" s="838">
        <f t="shared" si="18"/>
        <v>-165.34106762435536</v>
      </c>
      <c r="H47" s="839">
        <f t="shared" si="17"/>
        <v>-83.803006878097932</v>
      </c>
      <c r="I47" s="838">
        <v>0</v>
      </c>
      <c r="J47" s="910">
        <f t="shared" si="13"/>
        <v>0</v>
      </c>
      <c r="K47" s="838">
        <v>0</v>
      </c>
      <c r="L47" s="910">
        <f t="shared" si="14"/>
        <v>0</v>
      </c>
    </row>
    <row r="48" spans="1:20" ht="20.25" customHeight="1">
      <c r="A48" s="834">
        <f t="shared" si="15"/>
        <v>36</v>
      </c>
      <c r="B48" s="829" t="s">
        <v>1026</v>
      </c>
      <c r="C48" s="830" t="s">
        <v>102</v>
      </c>
      <c r="D48" s="955">
        <f t="shared" si="16"/>
        <v>2026</v>
      </c>
      <c r="E48" s="835">
        <f>154/365</f>
        <v>0.42191780821917807</v>
      </c>
      <c r="F48" s="838">
        <f t="shared" si="19"/>
        <v>-165.34106762435536</v>
      </c>
      <c r="G48" s="838">
        <f t="shared" si="18"/>
        <v>-165.34106762435536</v>
      </c>
      <c r="H48" s="839">
        <f t="shared" si="17"/>
        <v>-69.760340860686924</v>
      </c>
      <c r="I48" s="838">
        <v>0</v>
      </c>
      <c r="J48" s="910">
        <f t="shared" si="13"/>
        <v>0</v>
      </c>
      <c r="K48" s="838">
        <v>0</v>
      </c>
      <c r="L48" s="910">
        <f t="shared" si="14"/>
        <v>0</v>
      </c>
    </row>
    <row r="49" spans="1:12" s="830" customFormat="1" ht="20.25" customHeight="1">
      <c r="A49" s="834">
        <f t="shared" si="15"/>
        <v>37</v>
      </c>
      <c r="B49" s="829" t="s">
        <v>1026</v>
      </c>
      <c r="C49" s="830" t="s">
        <v>101</v>
      </c>
      <c r="D49" s="955">
        <f t="shared" si="16"/>
        <v>2026</v>
      </c>
      <c r="E49" s="835">
        <f>123/365</f>
        <v>0.33698630136986302</v>
      </c>
      <c r="F49" s="838">
        <f t="shared" si="19"/>
        <v>-165.34106762435536</v>
      </c>
      <c r="G49" s="838">
        <f t="shared" si="18"/>
        <v>-165.34106762435536</v>
      </c>
      <c r="H49" s="839">
        <f t="shared" si="17"/>
        <v>-55.717674843275915</v>
      </c>
      <c r="I49" s="838">
        <v>0</v>
      </c>
      <c r="J49" s="910">
        <f t="shared" si="13"/>
        <v>0</v>
      </c>
      <c r="K49" s="838">
        <v>0</v>
      </c>
      <c r="L49" s="910">
        <f t="shared" si="14"/>
        <v>0</v>
      </c>
    </row>
    <row r="50" spans="1:12" s="830" customFormat="1" ht="20.25" customHeight="1">
      <c r="A50" s="834">
        <f t="shared" si="15"/>
        <v>38</v>
      </c>
      <c r="B50" s="829" t="s">
        <v>1026</v>
      </c>
      <c r="C50" s="830" t="s">
        <v>100</v>
      </c>
      <c r="D50" s="955">
        <f t="shared" si="16"/>
        <v>2026</v>
      </c>
      <c r="E50" s="835">
        <f>93/365</f>
        <v>0.25479452054794521</v>
      </c>
      <c r="F50" s="838">
        <f t="shared" si="19"/>
        <v>-165.34106762435536</v>
      </c>
      <c r="G50" s="838">
        <f t="shared" si="18"/>
        <v>-165.34106762435536</v>
      </c>
      <c r="H50" s="839">
        <f t="shared" si="17"/>
        <v>-42.127998052233011</v>
      </c>
      <c r="I50" s="838">
        <v>0</v>
      </c>
      <c r="J50" s="910">
        <f t="shared" si="13"/>
        <v>0</v>
      </c>
      <c r="K50" s="838">
        <v>0</v>
      </c>
      <c r="L50" s="910">
        <f t="shared" si="14"/>
        <v>0</v>
      </c>
    </row>
    <row r="51" spans="1:12" ht="20.25" customHeight="1">
      <c r="A51" s="834">
        <f t="shared" si="15"/>
        <v>39</v>
      </c>
      <c r="B51" s="829" t="s">
        <v>1026</v>
      </c>
      <c r="C51" s="830" t="s">
        <v>106</v>
      </c>
      <c r="D51" s="955">
        <f t="shared" si="16"/>
        <v>2026</v>
      </c>
      <c r="E51" s="835">
        <f>62/365</f>
        <v>0.16986301369863013</v>
      </c>
      <c r="F51" s="838">
        <f t="shared" si="19"/>
        <v>-165.34106762435536</v>
      </c>
      <c r="G51" s="838">
        <f t="shared" si="18"/>
        <v>-165.34106762435536</v>
      </c>
      <c r="H51" s="839">
        <f t="shared" si="17"/>
        <v>-28.085332034822006</v>
      </c>
      <c r="I51" s="838">
        <v>0</v>
      </c>
      <c r="J51" s="910">
        <f t="shared" si="13"/>
        <v>0</v>
      </c>
      <c r="K51" s="838">
        <v>0</v>
      </c>
      <c r="L51" s="910">
        <f t="shared" si="14"/>
        <v>0</v>
      </c>
    </row>
    <row r="52" spans="1:12" ht="20.25" customHeight="1">
      <c r="A52" s="834">
        <f t="shared" si="15"/>
        <v>40</v>
      </c>
      <c r="B52" s="829" t="s">
        <v>1026</v>
      </c>
      <c r="C52" s="830" t="s">
        <v>99</v>
      </c>
      <c r="D52" s="955">
        <f t="shared" si="16"/>
        <v>2026</v>
      </c>
      <c r="E52" s="835">
        <f>32/365</f>
        <v>8.7671232876712329E-2</v>
      </c>
      <c r="F52" s="838">
        <f t="shared" si="19"/>
        <v>-165.34106762435536</v>
      </c>
      <c r="G52" s="838">
        <f t="shared" si="18"/>
        <v>-165.34106762435536</v>
      </c>
      <c r="H52" s="839">
        <f t="shared" si="17"/>
        <v>-14.495655243779101</v>
      </c>
      <c r="I52" s="838">
        <v>0</v>
      </c>
      <c r="J52" s="910">
        <f t="shared" si="13"/>
        <v>0</v>
      </c>
      <c r="K52" s="838">
        <v>0</v>
      </c>
      <c r="L52" s="910">
        <f t="shared" si="14"/>
        <v>0</v>
      </c>
    </row>
    <row r="53" spans="1:12" ht="20.25" customHeight="1">
      <c r="A53" s="834">
        <f t="shared" si="15"/>
        <v>41</v>
      </c>
      <c r="B53" s="829" t="s">
        <v>1026</v>
      </c>
      <c r="C53" s="830" t="s">
        <v>98</v>
      </c>
      <c r="D53" s="955">
        <f t="shared" si="16"/>
        <v>2026</v>
      </c>
      <c r="E53" s="835">
        <f>1/365</f>
        <v>2.7397260273972603E-3</v>
      </c>
      <c r="F53" s="838">
        <f t="shared" si="19"/>
        <v>-165.34106762435536</v>
      </c>
      <c r="G53" s="838">
        <f t="shared" si="18"/>
        <v>-165.34106762435536</v>
      </c>
      <c r="H53" s="839">
        <f t="shared" si="17"/>
        <v>-0.45298922636809691</v>
      </c>
      <c r="I53" s="838">
        <v>0</v>
      </c>
      <c r="J53" s="910">
        <f t="shared" si="13"/>
        <v>0</v>
      </c>
      <c r="K53" s="838">
        <v>0</v>
      </c>
      <c r="L53" s="910">
        <f t="shared" si="14"/>
        <v>0</v>
      </c>
    </row>
    <row r="54" spans="1:12" ht="20.25" customHeight="1">
      <c r="A54" s="834">
        <f t="shared" si="15"/>
        <v>42</v>
      </c>
      <c r="B54" s="831" t="s">
        <v>1031</v>
      </c>
      <c r="C54" s="830"/>
      <c r="D54" s="830"/>
      <c r="E54" s="830"/>
      <c r="F54" s="839">
        <f t="shared" ref="F54:L54" si="20">SUM(F41:F53)</f>
        <v>-39263.333453097264</v>
      </c>
      <c r="G54" s="839">
        <f t="shared" si="20"/>
        <v>-39263.333453097264</v>
      </c>
      <c r="H54" s="839">
        <f t="shared" si="20"/>
        <v>-38198.355781905833</v>
      </c>
      <c r="I54" s="910">
        <f t="shared" si="20"/>
        <v>0</v>
      </c>
      <c r="J54" s="910">
        <f t="shared" si="20"/>
        <v>0</v>
      </c>
      <c r="K54" s="910">
        <f t="shared" si="20"/>
        <v>0</v>
      </c>
      <c r="L54" s="910">
        <f t="shared" si="20"/>
        <v>0</v>
      </c>
    </row>
    <row r="55" spans="1:12">
      <c r="B55" s="840"/>
      <c r="C55" s="840"/>
      <c r="D55" s="840"/>
      <c r="E55" s="840"/>
      <c r="F55" s="840"/>
      <c r="G55" s="840"/>
      <c r="H55" s="840"/>
      <c r="I55" s="911"/>
    </row>
    <row r="56" spans="1:12">
      <c r="B56" s="840"/>
      <c r="C56" s="840"/>
      <c r="D56" s="840"/>
      <c r="E56" s="840"/>
      <c r="F56" s="840"/>
      <c r="G56" s="840"/>
      <c r="H56" s="840"/>
      <c r="I56" s="911"/>
    </row>
    <row r="57" spans="1:12" ht="15.75" customHeight="1">
      <c r="A57" s="841" t="s">
        <v>1032</v>
      </c>
      <c r="B57" s="840" t="s">
        <v>1033</v>
      </c>
      <c r="C57" s="840"/>
      <c r="D57" s="840"/>
      <c r="E57" s="840"/>
      <c r="F57" s="840"/>
      <c r="G57" s="840"/>
      <c r="H57" s="840"/>
      <c r="I57" s="911"/>
    </row>
    <row r="58" spans="1:12">
      <c r="A58" s="841" t="s">
        <v>1034</v>
      </c>
      <c r="B58" s="840" t="s">
        <v>1035</v>
      </c>
      <c r="C58" s="840"/>
      <c r="D58" s="842"/>
      <c r="E58" s="842"/>
      <c r="F58" s="842"/>
      <c r="G58" s="842"/>
      <c r="H58" s="842"/>
      <c r="I58" s="912"/>
    </row>
    <row r="59" spans="1:12">
      <c r="A59" s="843" t="s">
        <v>75</v>
      </c>
      <c r="B59" s="840" t="s">
        <v>1036</v>
      </c>
      <c r="C59" s="840"/>
      <c r="D59" s="842"/>
      <c r="E59" s="842"/>
      <c r="F59" s="842"/>
      <c r="G59" s="842"/>
      <c r="H59" s="842"/>
      <c r="I59" s="912"/>
    </row>
    <row r="60" spans="1:12">
      <c r="A60" s="843" t="s">
        <v>76</v>
      </c>
      <c r="B60" s="840" t="s">
        <v>1037</v>
      </c>
      <c r="C60" s="840"/>
      <c r="D60" s="842"/>
      <c r="E60" s="842"/>
      <c r="F60" s="842"/>
      <c r="G60" s="842"/>
      <c r="H60" s="842"/>
      <c r="I60" s="912"/>
    </row>
    <row r="61" spans="1:12">
      <c r="A61" s="843" t="s">
        <v>77</v>
      </c>
      <c r="B61" s="844" t="s">
        <v>1038</v>
      </c>
      <c r="C61" s="840"/>
      <c r="D61" s="845"/>
      <c r="E61" s="845"/>
      <c r="F61" s="840"/>
      <c r="G61" s="840"/>
      <c r="H61" s="840"/>
      <c r="I61" s="911"/>
    </row>
    <row r="62" spans="1:12">
      <c r="B62" s="844"/>
      <c r="C62" s="840"/>
      <c r="D62" s="846"/>
      <c r="E62" s="846"/>
      <c r="F62" s="840"/>
      <c r="G62" s="840"/>
      <c r="H62" s="840"/>
      <c r="I62" s="911"/>
    </row>
    <row r="63" spans="1:12">
      <c r="B63" s="844"/>
      <c r="C63" s="840"/>
      <c r="D63" s="846"/>
      <c r="E63" s="846"/>
      <c r="F63" s="840"/>
      <c r="G63" s="840"/>
      <c r="H63" s="840"/>
      <c r="I63" s="911"/>
    </row>
    <row r="64" spans="1:12">
      <c r="B64" s="844"/>
      <c r="C64" s="840"/>
      <c r="D64" s="846"/>
      <c r="E64" s="846"/>
      <c r="F64" s="840"/>
      <c r="G64" s="840"/>
      <c r="H64" s="840"/>
      <c r="I64" s="911"/>
    </row>
    <row r="65" spans="2:10">
      <c r="B65" s="844"/>
      <c r="C65" s="840"/>
      <c r="D65" s="846"/>
      <c r="E65" s="846"/>
      <c r="F65" s="840"/>
      <c r="G65" s="840"/>
      <c r="H65" s="840"/>
      <c r="I65" s="911"/>
    </row>
    <row r="66" spans="2:10">
      <c r="B66" s="844"/>
      <c r="C66" s="840"/>
      <c r="D66" s="846"/>
      <c r="E66" s="846"/>
      <c r="F66" s="840"/>
      <c r="G66" s="840"/>
      <c r="H66" s="840"/>
      <c r="I66" s="911"/>
      <c r="J66" s="846"/>
    </row>
    <row r="67" spans="2:10">
      <c r="B67" s="844"/>
      <c r="C67" s="840"/>
      <c r="D67" s="846"/>
      <c r="E67" s="846"/>
      <c r="F67" s="840"/>
      <c r="G67" s="840"/>
      <c r="H67" s="840"/>
      <c r="I67" s="911"/>
    </row>
    <row r="68" spans="2:10">
      <c r="B68" s="844"/>
      <c r="C68" s="840"/>
      <c r="D68" s="846"/>
      <c r="E68" s="846"/>
      <c r="F68" s="840"/>
      <c r="G68" s="840"/>
      <c r="H68" s="840"/>
      <c r="I68" s="911"/>
    </row>
    <row r="69" spans="2:10">
      <c r="B69" s="844"/>
      <c r="C69" s="840"/>
      <c r="D69" s="846"/>
      <c r="E69" s="846"/>
      <c r="F69" s="840"/>
      <c r="G69" s="840"/>
      <c r="H69" s="840"/>
      <c r="I69" s="911"/>
    </row>
    <row r="70" spans="2:10">
      <c r="B70" s="844"/>
      <c r="C70" s="840"/>
      <c r="D70" s="846"/>
      <c r="E70" s="846"/>
      <c r="F70" s="840"/>
      <c r="G70" s="840"/>
      <c r="H70" s="840"/>
      <c r="I70" s="911"/>
    </row>
    <row r="71" spans="2:10">
      <c r="B71" s="844"/>
      <c r="C71" s="840"/>
      <c r="D71" s="846"/>
      <c r="E71" s="846"/>
      <c r="F71" s="840"/>
      <c r="G71" s="840"/>
      <c r="H71" s="840"/>
      <c r="I71" s="911"/>
    </row>
    <row r="72" spans="2:10">
      <c r="B72" s="840"/>
      <c r="C72" s="840"/>
      <c r="D72" s="846"/>
      <c r="E72" s="846"/>
      <c r="F72" s="840"/>
      <c r="G72" s="840"/>
      <c r="H72" s="840"/>
      <c r="I72" s="911"/>
    </row>
    <row r="73" spans="2:10">
      <c r="B73" s="844"/>
      <c r="C73" s="840"/>
      <c r="D73" s="846"/>
      <c r="E73" s="846"/>
      <c r="F73" s="840"/>
      <c r="G73" s="840"/>
      <c r="H73" s="840"/>
      <c r="I73" s="911"/>
    </row>
    <row r="74" spans="2:10">
      <c r="B74" s="840"/>
      <c r="C74" s="840"/>
      <c r="D74" s="846"/>
      <c r="E74" s="846"/>
      <c r="F74" s="840"/>
      <c r="G74" s="840"/>
      <c r="H74" s="840"/>
      <c r="I74" s="911"/>
    </row>
    <row r="75" spans="2:10">
      <c r="B75" s="844"/>
      <c r="C75" s="840"/>
      <c r="D75" s="840"/>
      <c r="E75" s="840"/>
      <c r="F75" s="840"/>
      <c r="G75" s="840"/>
      <c r="H75" s="840"/>
      <c r="I75" s="911"/>
    </row>
    <row r="76" spans="2:10">
      <c r="B76" s="844"/>
      <c r="C76" s="840"/>
      <c r="D76" s="840"/>
      <c r="E76" s="840"/>
      <c r="F76" s="840"/>
      <c r="G76" s="840"/>
      <c r="H76" s="840"/>
    </row>
    <row r="77" spans="2:10">
      <c r="B77" s="844"/>
      <c r="C77" s="840"/>
      <c r="D77" s="840"/>
      <c r="E77" s="840"/>
      <c r="F77" s="840"/>
      <c r="G77" s="840"/>
      <c r="H77" s="840"/>
    </row>
    <row r="78" spans="2:10">
      <c r="B78" s="844"/>
      <c r="C78" s="840"/>
      <c r="D78" s="840"/>
      <c r="E78" s="840"/>
      <c r="F78" s="840"/>
      <c r="G78" s="840"/>
      <c r="H78" s="840"/>
    </row>
    <row r="79" spans="2:10">
      <c r="B79" s="844"/>
      <c r="C79" s="840"/>
      <c r="D79" s="840"/>
      <c r="E79" s="840"/>
      <c r="F79" s="840"/>
      <c r="G79" s="840"/>
      <c r="H79" s="840"/>
    </row>
    <row r="80" spans="2:10">
      <c r="B80" s="844"/>
      <c r="C80" s="840"/>
      <c r="D80" s="840"/>
      <c r="E80" s="840"/>
      <c r="F80" s="840"/>
      <c r="G80" s="840"/>
      <c r="H80" s="840"/>
    </row>
    <row r="81" spans="2:8">
      <c r="B81" s="844"/>
      <c r="C81" s="840"/>
      <c r="D81" s="840"/>
      <c r="E81" s="840"/>
      <c r="F81" s="840"/>
      <c r="G81" s="840"/>
      <c r="H81" s="840"/>
    </row>
    <row r="82" spans="2:8">
      <c r="B82" s="844"/>
      <c r="C82" s="840"/>
      <c r="D82" s="840"/>
      <c r="E82" s="840"/>
      <c r="F82" s="840"/>
      <c r="G82" s="840"/>
      <c r="H82" s="840"/>
    </row>
    <row r="83" spans="2:8">
      <c r="B83" s="844"/>
      <c r="C83" s="840"/>
      <c r="D83" s="840"/>
      <c r="E83" s="840"/>
      <c r="F83" s="840"/>
      <c r="G83" s="840"/>
      <c r="H83" s="840"/>
    </row>
    <row r="84" spans="2:8">
      <c r="B84" s="844"/>
      <c r="C84" s="840"/>
      <c r="D84" s="840"/>
      <c r="E84" s="840"/>
      <c r="F84" s="840"/>
      <c r="G84" s="840"/>
      <c r="H84" s="840"/>
    </row>
    <row r="85" spans="2:8">
      <c r="B85" s="844"/>
      <c r="C85" s="840"/>
      <c r="D85" s="840"/>
      <c r="E85" s="840"/>
      <c r="F85" s="840"/>
      <c r="G85" s="840"/>
      <c r="H85" s="840"/>
    </row>
    <row r="86" spans="2:8">
      <c r="B86" s="844"/>
      <c r="C86" s="840"/>
      <c r="D86" s="840"/>
      <c r="E86" s="840"/>
      <c r="F86" s="840"/>
      <c r="G86" s="840"/>
      <c r="H86" s="840"/>
    </row>
    <row r="87" spans="2:8">
      <c r="B87" s="844"/>
      <c r="C87" s="840"/>
      <c r="D87" s="840"/>
      <c r="E87" s="840"/>
      <c r="F87" s="840"/>
      <c r="G87" s="840"/>
      <c r="H87" s="840"/>
    </row>
    <row r="88" spans="2:8">
      <c r="B88" s="844"/>
      <c r="C88" s="840"/>
      <c r="D88" s="840"/>
      <c r="E88" s="840"/>
      <c r="F88" s="840"/>
      <c r="G88" s="840"/>
      <c r="H88" s="840"/>
    </row>
    <row r="89" spans="2:8">
      <c r="B89" s="844"/>
      <c r="C89" s="840"/>
      <c r="D89" s="840"/>
      <c r="E89" s="840"/>
      <c r="F89" s="840"/>
      <c r="G89" s="840"/>
      <c r="H89" s="840"/>
    </row>
    <row r="90" spans="2:8">
      <c r="B90" s="844"/>
      <c r="C90" s="840"/>
      <c r="D90" s="840"/>
      <c r="E90" s="840"/>
      <c r="F90" s="840"/>
      <c r="G90" s="840"/>
      <c r="H90" s="840"/>
    </row>
    <row r="91" spans="2:8">
      <c r="B91" s="844"/>
      <c r="C91" s="840"/>
      <c r="D91" s="840"/>
      <c r="E91" s="840"/>
      <c r="F91" s="840"/>
      <c r="G91" s="840"/>
      <c r="H91" s="840"/>
    </row>
    <row r="92" spans="2:8">
      <c r="B92" s="844"/>
      <c r="C92" s="840"/>
      <c r="D92" s="840"/>
      <c r="E92" s="840"/>
      <c r="F92" s="840"/>
      <c r="G92" s="840"/>
      <c r="H92" s="840"/>
    </row>
    <row r="93" spans="2:8">
      <c r="B93" s="844"/>
      <c r="C93" s="840"/>
      <c r="D93" s="840"/>
      <c r="E93" s="840"/>
      <c r="F93" s="840"/>
      <c r="G93" s="840"/>
      <c r="H93" s="840"/>
    </row>
    <row r="94" spans="2:8">
      <c r="B94" s="844"/>
      <c r="C94" s="840"/>
      <c r="D94" s="840"/>
      <c r="E94" s="840"/>
      <c r="F94" s="840"/>
      <c r="G94" s="840"/>
      <c r="H94" s="840"/>
    </row>
    <row r="95" spans="2:8">
      <c r="B95" s="844"/>
      <c r="C95" s="840"/>
      <c r="D95" s="840"/>
      <c r="E95" s="840"/>
      <c r="F95" s="840"/>
      <c r="G95" s="840"/>
      <c r="H95" s="840"/>
    </row>
    <row r="96" spans="2:8">
      <c r="B96" s="844"/>
      <c r="C96" s="840"/>
      <c r="D96" s="840"/>
      <c r="E96" s="840"/>
      <c r="F96" s="840"/>
      <c r="G96" s="840"/>
      <c r="H96" s="840"/>
    </row>
    <row r="97" spans="2:8">
      <c r="B97" s="844"/>
      <c r="C97" s="840"/>
      <c r="D97" s="840"/>
      <c r="E97" s="840"/>
      <c r="F97" s="840"/>
      <c r="G97" s="840"/>
      <c r="H97" s="840"/>
    </row>
    <row r="98" spans="2:8">
      <c r="B98" s="844"/>
      <c r="C98" s="840"/>
      <c r="D98" s="840"/>
      <c r="E98" s="840"/>
      <c r="F98" s="840"/>
      <c r="G98" s="840"/>
      <c r="H98" s="840"/>
    </row>
    <row r="99" spans="2:8">
      <c r="B99" s="844"/>
      <c r="C99" s="840"/>
      <c r="D99" s="840"/>
      <c r="E99" s="840"/>
      <c r="F99" s="840"/>
      <c r="G99" s="840"/>
      <c r="H99" s="840"/>
    </row>
    <row r="100" spans="2:8">
      <c r="B100" s="844"/>
      <c r="C100" s="840"/>
      <c r="D100" s="840"/>
      <c r="E100" s="840"/>
      <c r="F100" s="840"/>
      <c r="G100" s="840"/>
      <c r="H100" s="840"/>
    </row>
    <row r="101" spans="2:8">
      <c r="B101" s="844"/>
      <c r="C101" s="840"/>
      <c r="D101" s="840"/>
      <c r="E101" s="840"/>
      <c r="F101" s="840"/>
      <c r="G101" s="840"/>
      <c r="H101" s="840"/>
    </row>
    <row r="102" spans="2:8">
      <c r="B102" s="844"/>
      <c r="C102" s="840"/>
      <c r="D102" s="840"/>
      <c r="E102" s="840"/>
      <c r="F102" s="840"/>
      <c r="G102" s="840"/>
      <c r="H102" s="840"/>
    </row>
    <row r="103" spans="2:8">
      <c r="B103" s="844"/>
      <c r="C103" s="840"/>
      <c r="D103" s="840"/>
      <c r="E103" s="840"/>
      <c r="F103" s="840"/>
      <c r="G103" s="840"/>
      <c r="H103" s="840"/>
    </row>
    <row r="104" spans="2:8">
      <c r="B104" s="844"/>
      <c r="C104" s="840"/>
      <c r="D104" s="840"/>
      <c r="E104" s="840"/>
      <c r="F104" s="840"/>
      <c r="G104" s="840"/>
      <c r="H104" s="840"/>
    </row>
    <row r="105" spans="2:8">
      <c r="B105" s="844"/>
      <c r="C105" s="840"/>
      <c r="D105" s="840"/>
      <c r="E105" s="840"/>
      <c r="F105" s="840"/>
      <c r="G105" s="840"/>
      <c r="H105" s="840"/>
    </row>
    <row r="106" spans="2:8">
      <c r="B106" s="844"/>
      <c r="C106" s="840"/>
      <c r="D106" s="840"/>
      <c r="E106" s="840"/>
      <c r="F106" s="840"/>
      <c r="G106" s="840"/>
      <c r="H106" s="840"/>
    </row>
    <row r="107" spans="2:8">
      <c r="B107" s="844"/>
      <c r="C107" s="840"/>
      <c r="D107" s="840"/>
      <c r="E107" s="840"/>
      <c r="F107" s="840"/>
      <c r="G107" s="840"/>
      <c r="H107" s="840"/>
    </row>
    <row r="108" spans="2:8">
      <c r="B108" s="844"/>
      <c r="C108" s="840"/>
      <c r="D108" s="840"/>
      <c r="E108" s="840"/>
      <c r="F108" s="840"/>
      <c r="G108" s="840"/>
      <c r="H108" s="840"/>
    </row>
    <row r="109" spans="2:8">
      <c r="B109" s="844"/>
      <c r="C109" s="840"/>
      <c r="D109" s="840"/>
      <c r="E109" s="840"/>
      <c r="F109" s="840"/>
      <c r="G109" s="840"/>
      <c r="H109" s="840"/>
    </row>
    <row r="110" spans="2:8">
      <c r="B110" s="844"/>
      <c r="C110" s="840"/>
      <c r="D110" s="840"/>
      <c r="E110" s="840"/>
      <c r="F110" s="840"/>
      <c r="G110" s="840"/>
      <c r="H110" s="840"/>
    </row>
    <row r="111" spans="2:8">
      <c r="B111" s="844"/>
      <c r="C111" s="840"/>
      <c r="D111" s="840"/>
      <c r="E111" s="840"/>
      <c r="F111" s="840"/>
      <c r="G111" s="840"/>
      <c r="H111" s="840"/>
    </row>
    <row r="112" spans="2:8">
      <c r="B112" s="844"/>
      <c r="C112" s="840"/>
      <c r="D112" s="840"/>
      <c r="E112" s="840"/>
      <c r="F112" s="840"/>
      <c r="G112" s="840"/>
      <c r="H112" s="840"/>
    </row>
    <row r="113" spans="2:8">
      <c r="B113" s="844"/>
      <c r="C113" s="840"/>
      <c r="D113" s="840"/>
      <c r="E113" s="840"/>
      <c r="F113" s="840"/>
      <c r="G113" s="840"/>
      <c r="H113" s="840"/>
    </row>
    <row r="114" spans="2:8">
      <c r="B114" s="844"/>
      <c r="C114" s="840"/>
      <c r="D114" s="840"/>
      <c r="E114" s="840"/>
      <c r="F114" s="840"/>
      <c r="G114" s="840"/>
      <c r="H114" s="840"/>
    </row>
    <row r="115" spans="2:8">
      <c r="B115" s="844"/>
      <c r="C115" s="840"/>
      <c r="D115" s="840"/>
      <c r="E115" s="840"/>
      <c r="F115" s="840"/>
      <c r="G115" s="840"/>
      <c r="H115" s="840"/>
    </row>
    <row r="116" spans="2:8">
      <c r="B116" s="844"/>
      <c r="C116" s="840"/>
      <c r="D116" s="840"/>
      <c r="E116" s="840"/>
      <c r="F116" s="840"/>
      <c r="G116" s="840"/>
      <c r="H116" s="840"/>
    </row>
    <row r="117" spans="2:8">
      <c r="B117" s="844"/>
      <c r="C117" s="840"/>
      <c r="D117" s="840"/>
      <c r="E117" s="840"/>
      <c r="F117" s="840"/>
      <c r="G117" s="840"/>
      <c r="H117" s="840"/>
    </row>
    <row r="118" spans="2:8">
      <c r="B118" s="844"/>
      <c r="C118" s="840"/>
      <c r="D118" s="840"/>
      <c r="E118" s="840"/>
      <c r="F118" s="840"/>
      <c r="G118" s="840"/>
      <c r="H118" s="840"/>
    </row>
    <row r="119" spans="2:8">
      <c r="B119" s="844"/>
      <c r="C119" s="840"/>
      <c r="D119" s="840"/>
      <c r="E119" s="840"/>
      <c r="F119" s="840"/>
      <c r="G119" s="840"/>
      <c r="H119" s="840"/>
    </row>
    <row r="120" spans="2:8">
      <c r="B120" s="844"/>
      <c r="C120" s="840"/>
      <c r="D120" s="840"/>
      <c r="E120" s="840"/>
      <c r="F120" s="840"/>
      <c r="G120" s="840"/>
      <c r="H120" s="840"/>
    </row>
    <row r="121" spans="2:8">
      <c r="B121" s="844"/>
      <c r="C121" s="840"/>
      <c r="D121" s="840"/>
      <c r="E121" s="840"/>
      <c r="F121" s="840"/>
      <c r="G121" s="840"/>
      <c r="H121" s="840"/>
    </row>
    <row r="122" spans="2:8">
      <c r="B122" s="844"/>
      <c r="C122" s="840"/>
      <c r="D122" s="840"/>
      <c r="E122" s="840"/>
      <c r="F122" s="840"/>
      <c r="G122" s="840"/>
      <c r="H122" s="840"/>
    </row>
    <row r="123" spans="2:8">
      <c r="B123" s="844"/>
      <c r="C123" s="840"/>
      <c r="D123" s="840"/>
      <c r="E123" s="840"/>
      <c r="F123" s="840"/>
      <c r="G123" s="840"/>
      <c r="H123" s="840"/>
    </row>
    <row r="124" spans="2:8">
      <c r="B124" s="844"/>
      <c r="C124" s="840"/>
      <c r="D124" s="840"/>
      <c r="E124" s="840"/>
      <c r="F124" s="840"/>
      <c r="G124" s="840"/>
      <c r="H124" s="840"/>
    </row>
    <row r="125" spans="2:8">
      <c r="B125" s="844"/>
      <c r="C125" s="840"/>
      <c r="D125" s="840"/>
      <c r="E125" s="840"/>
      <c r="F125" s="840"/>
      <c r="G125" s="840"/>
      <c r="H125" s="840"/>
    </row>
    <row r="126" spans="2:8">
      <c r="B126" s="844"/>
      <c r="C126" s="840"/>
      <c r="D126" s="840"/>
      <c r="E126" s="840"/>
      <c r="F126" s="840"/>
      <c r="G126" s="840"/>
      <c r="H126" s="840"/>
    </row>
    <row r="127" spans="2:8">
      <c r="B127" s="844"/>
      <c r="C127" s="840"/>
      <c r="D127" s="840"/>
      <c r="E127" s="840"/>
      <c r="F127" s="840"/>
      <c r="G127" s="840"/>
      <c r="H127" s="840"/>
    </row>
    <row r="128" spans="2:8">
      <c r="B128" s="844"/>
      <c r="C128" s="840"/>
      <c r="D128" s="840"/>
      <c r="E128" s="840"/>
      <c r="F128" s="840"/>
      <c r="G128" s="840"/>
      <c r="H128" s="840"/>
    </row>
    <row r="129" spans="2:8">
      <c r="B129" s="844"/>
      <c r="C129" s="840"/>
      <c r="D129" s="840"/>
      <c r="E129" s="840"/>
      <c r="F129" s="840"/>
      <c r="G129" s="840"/>
      <c r="H129" s="840"/>
    </row>
    <row r="130" spans="2:8">
      <c r="B130" s="844"/>
      <c r="C130" s="840"/>
      <c r="D130" s="840"/>
      <c r="E130" s="840"/>
      <c r="F130" s="840"/>
      <c r="G130" s="840"/>
      <c r="H130" s="840"/>
    </row>
    <row r="131" spans="2:8">
      <c r="B131" s="844"/>
      <c r="C131" s="840"/>
      <c r="D131" s="840"/>
      <c r="E131" s="840"/>
      <c r="F131" s="840"/>
      <c r="G131" s="840"/>
      <c r="H131" s="840"/>
    </row>
    <row r="132" spans="2:8">
      <c r="B132" s="844"/>
      <c r="C132" s="840"/>
      <c r="D132" s="840"/>
      <c r="E132" s="840"/>
      <c r="F132" s="840"/>
      <c r="G132" s="840"/>
      <c r="H132" s="840"/>
    </row>
    <row r="133" spans="2:8">
      <c r="B133" s="844"/>
      <c r="C133" s="840"/>
      <c r="D133" s="840"/>
      <c r="E133" s="840"/>
      <c r="F133" s="840"/>
      <c r="G133" s="840"/>
      <c r="H133" s="840"/>
    </row>
    <row r="134" spans="2:8">
      <c r="B134" s="844"/>
      <c r="C134" s="840"/>
      <c r="D134" s="840"/>
      <c r="E134" s="840"/>
      <c r="F134" s="840"/>
      <c r="G134" s="840"/>
      <c r="H134" s="840"/>
    </row>
    <row r="135" spans="2:8">
      <c r="B135" s="844"/>
      <c r="C135" s="840"/>
      <c r="D135" s="840"/>
      <c r="E135" s="840"/>
      <c r="F135" s="840"/>
      <c r="G135" s="840"/>
      <c r="H135" s="840"/>
    </row>
    <row r="136" spans="2:8">
      <c r="B136" s="844"/>
      <c r="C136" s="840"/>
      <c r="D136" s="840"/>
      <c r="E136" s="840"/>
      <c r="F136" s="840"/>
      <c r="G136" s="840"/>
      <c r="H136" s="840"/>
    </row>
    <row r="137" spans="2:8">
      <c r="B137" s="844"/>
      <c r="C137" s="840"/>
      <c r="D137" s="840"/>
      <c r="E137" s="840"/>
      <c r="F137" s="840"/>
      <c r="G137" s="840"/>
      <c r="H137" s="840"/>
    </row>
    <row r="138" spans="2:8">
      <c r="B138" s="844"/>
      <c r="C138" s="840"/>
      <c r="D138" s="840"/>
      <c r="E138" s="840"/>
      <c r="F138" s="840"/>
      <c r="G138" s="840"/>
      <c r="H138" s="840"/>
    </row>
    <row r="139" spans="2:8">
      <c r="B139" s="844"/>
      <c r="C139" s="840"/>
      <c r="D139" s="840"/>
      <c r="E139" s="840"/>
      <c r="F139" s="840"/>
      <c r="G139" s="840"/>
      <c r="H139" s="840"/>
    </row>
    <row r="140" spans="2:8">
      <c r="B140" s="844"/>
      <c r="C140" s="840"/>
      <c r="D140" s="840"/>
      <c r="E140" s="840"/>
      <c r="F140" s="840"/>
      <c r="G140" s="840"/>
      <c r="H140" s="840"/>
    </row>
    <row r="141" spans="2:8">
      <c r="B141" s="844"/>
      <c r="C141" s="840"/>
      <c r="D141" s="840"/>
      <c r="E141" s="840"/>
      <c r="F141" s="840"/>
      <c r="G141" s="840"/>
      <c r="H141" s="840"/>
    </row>
    <row r="142" spans="2:8">
      <c r="B142" s="844"/>
      <c r="C142" s="840"/>
      <c r="D142" s="840"/>
      <c r="E142" s="840"/>
      <c r="F142" s="840"/>
      <c r="G142" s="840"/>
      <c r="H142" s="840"/>
    </row>
    <row r="143" spans="2:8">
      <c r="B143" s="844"/>
      <c r="C143" s="840"/>
      <c r="D143" s="840"/>
      <c r="E143" s="840"/>
      <c r="F143" s="840"/>
      <c r="G143" s="840"/>
      <c r="H143" s="840"/>
    </row>
    <row r="144" spans="2:8">
      <c r="B144" s="844"/>
      <c r="C144" s="840"/>
      <c r="D144" s="840"/>
      <c r="E144" s="840"/>
      <c r="F144" s="840"/>
      <c r="G144" s="840"/>
      <c r="H144" s="840"/>
    </row>
    <row r="145" spans="2:8">
      <c r="B145" s="844"/>
      <c r="C145" s="840"/>
      <c r="D145" s="840"/>
      <c r="E145" s="840"/>
      <c r="F145" s="840"/>
      <c r="G145" s="840"/>
      <c r="H145" s="840"/>
    </row>
    <row r="146" spans="2:8">
      <c r="B146" s="844"/>
      <c r="C146" s="840"/>
      <c r="D146" s="840"/>
      <c r="E146" s="840"/>
      <c r="F146" s="840"/>
      <c r="G146" s="840"/>
      <c r="H146" s="840"/>
    </row>
    <row r="147" spans="2:8">
      <c r="B147" s="844"/>
      <c r="C147" s="840"/>
      <c r="D147" s="840"/>
      <c r="E147" s="840"/>
      <c r="F147" s="840"/>
      <c r="G147" s="840"/>
      <c r="H147" s="840"/>
    </row>
    <row r="148" spans="2:8">
      <c r="B148" s="844"/>
      <c r="C148" s="840"/>
      <c r="D148" s="840"/>
      <c r="E148" s="840"/>
      <c r="F148" s="840"/>
      <c r="G148" s="840"/>
      <c r="H148" s="840"/>
    </row>
    <row r="149" spans="2:8">
      <c r="B149" s="844"/>
      <c r="C149" s="840"/>
      <c r="D149" s="840"/>
      <c r="E149" s="840"/>
      <c r="F149" s="840"/>
      <c r="G149" s="840"/>
      <c r="H149" s="840"/>
    </row>
    <row r="150" spans="2:8">
      <c r="B150" s="844"/>
      <c r="C150" s="840"/>
      <c r="D150" s="840"/>
      <c r="E150" s="840"/>
      <c r="F150" s="840"/>
      <c r="G150" s="840"/>
      <c r="H150" s="840"/>
    </row>
    <row r="151" spans="2:8">
      <c r="B151" s="844"/>
      <c r="C151" s="840"/>
      <c r="D151" s="840"/>
      <c r="E151" s="840"/>
      <c r="F151" s="840"/>
      <c r="G151" s="840"/>
      <c r="H151" s="840"/>
    </row>
    <row r="152" spans="2:8">
      <c r="B152" s="844"/>
      <c r="C152" s="840"/>
      <c r="D152" s="840"/>
      <c r="E152" s="840"/>
      <c r="F152" s="840"/>
      <c r="G152" s="840"/>
      <c r="H152" s="840"/>
    </row>
    <row r="153" spans="2:8">
      <c r="B153" s="844"/>
      <c r="C153" s="840"/>
      <c r="D153" s="840"/>
      <c r="E153" s="840"/>
      <c r="F153" s="840"/>
      <c r="G153" s="840"/>
      <c r="H153" s="840"/>
    </row>
    <row r="154" spans="2:8">
      <c r="B154" s="844"/>
      <c r="C154" s="840"/>
      <c r="D154" s="840"/>
      <c r="E154" s="840"/>
      <c r="F154" s="840"/>
      <c r="G154" s="840"/>
      <c r="H154" s="840"/>
    </row>
    <row r="155" spans="2:8">
      <c r="B155" s="844"/>
      <c r="C155" s="840"/>
      <c r="D155" s="840"/>
      <c r="E155" s="840"/>
      <c r="F155" s="840"/>
      <c r="G155" s="840"/>
      <c r="H155" s="840"/>
    </row>
    <row r="156" spans="2:8">
      <c r="B156" s="844"/>
      <c r="C156" s="840"/>
      <c r="D156" s="840"/>
      <c r="E156" s="840"/>
      <c r="F156" s="840"/>
      <c r="G156" s="840"/>
      <c r="H156" s="840"/>
    </row>
    <row r="157" spans="2:8">
      <c r="B157" s="844"/>
      <c r="C157" s="840"/>
      <c r="D157" s="840"/>
      <c r="E157" s="840"/>
      <c r="F157" s="840"/>
      <c r="G157" s="840"/>
      <c r="H157" s="840"/>
    </row>
    <row r="158" spans="2:8">
      <c r="B158" s="844"/>
      <c r="C158" s="840"/>
      <c r="D158" s="840"/>
      <c r="E158" s="840"/>
      <c r="F158" s="840"/>
      <c r="G158" s="840"/>
      <c r="H158" s="840"/>
    </row>
    <row r="159" spans="2:8">
      <c r="B159" s="844"/>
      <c r="C159" s="840"/>
      <c r="D159" s="840"/>
      <c r="E159" s="840"/>
      <c r="F159" s="840"/>
      <c r="G159" s="840"/>
      <c r="H159" s="840"/>
    </row>
    <row r="160" spans="2:8">
      <c r="B160" s="844"/>
      <c r="C160" s="840"/>
      <c r="D160" s="840"/>
      <c r="E160" s="840"/>
      <c r="F160" s="840"/>
      <c r="G160" s="840"/>
      <c r="H160" s="840"/>
    </row>
    <row r="161" spans="2:8">
      <c r="B161" s="844"/>
      <c r="C161" s="840"/>
      <c r="D161" s="840"/>
      <c r="E161" s="840"/>
      <c r="F161" s="840"/>
      <c r="G161" s="840"/>
      <c r="H161" s="840"/>
    </row>
    <row r="162" spans="2:8">
      <c r="B162" s="844"/>
      <c r="C162" s="840"/>
      <c r="D162" s="840"/>
      <c r="E162" s="840"/>
      <c r="F162" s="840"/>
      <c r="G162" s="840"/>
      <c r="H162" s="840"/>
    </row>
    <row r="163" spans="2:8">
      <c r="B163" s="844"/>
      <c r="C163" s="840"/>
      <c r="D163" s="840"/>
      <c r="E163" s="840"/>
      <c r="F163" s="840"/>
      <c r="G163" s="840"/>
      <c r="H163" s="840"/>
    </row>
    <row r="164" spans="2:8">
      <c r="B164" s="844"/>
      <c r="C164" s="840"/>
      <c r="D164" s="840"/>
      <c r="E164" s="840"/>
      <c r="F164" s="840"/>
      <c r="G164" s="840"/>
      <c r="H164" s="840"/>
    </row>
    <row r="165" spans="2:8">
      <c r="B165" s="844"/>
      <c r="C165" s="840"/>
      <c r="D165" s="840"/>
      <c r="E165" s="840"/>
      <c r="F165" s="840"/>
      <c r="G165" s="840"/>
      <c r="H165" s="840"/>
    </row>
    <row r="166" spans="2:8">
      <c r="B166" s="844"/>
      <c r="C166" s="840"/>
      <c r="D166" s="840"/>
      <c r="E166" s="840"/>
      <c r="F166" s="840"/>
      <c r="G166" s="840"/>
      <c r="H166" s="840"/>
    </row>
    <row r="167" spans="2:8">
      <c r="B167" s="844"/>
      <c r="C167" s="840"/>
      <c r="D167" s="840"/>
      <c r="E167" s="840"/>
      <c r="F167" s="840"/>
      <c r="G167" s="840"/>
      <c r="H167" s="840"/>
    </row>
    <row r="168" spans="2:8">
      <c r="B168" s="844"/>
      <c r="C168" s="840"/>
      <c r="D168" s="840"/>
      <c r="E168" s="840"/>
      <c r="F168" s="840"/>
      <c r="G168" s="840"/>
      <c r="H168" s="840"/>
    </row>
    <row r="169" spans="2:8">
      <c r="B169" s="844"/>
      <c r="C169" s="840"/>
      <c r="D169" s="840"/>
      <c r="E169" s="840"/>
      <c r="F169" s="840"/>
      <c r="G169" s="840"/>
      <c r="H169" s="840"/>
    </row>
    <row r="170" spans="2:8">
      <c r="B170" s="844"/>
      <c r="C170" s="840"/>
      <c r="D170" s="840"/>
      <c r="E170" s="840"/>
      <c r="F170" s="840"/>
      <c r="G170" s="840"/>
      <c r="H170" s="840"/>
    </row>
    <row r="171" spans="2:8">
      <c r="B171" s="844"/>
      <c r="C171" s="840"/>
      <c r="D171" s="840"/>
      <c r="E171" s="840"/>
      <c r="F171" s="840"/>
      <c r="G171" s="840"/>
      <c r="H171" s="840"/>
    </row>
    <row r="172" spans="2:8">
      <c r="B172" s="844"/>
      <c r="C172" s="840"/>
      <c r="D172" s="840"/>
      <c r="E172" s="840"/>
      <c r="F172" s="840"/>
      <c r="G172" s="840"/>
      <c r="H172" s="840"/>
    </row>
    <row r="173" spans="2:8">
      <c r="B173" s="844"/>
      <c r="C173" s="840"/>
      <c r="D173" s="840"/>
      <c r="E173" s="840"/>
      <c r="F173" s="840"/>
      <c r="G173" s="840"/>
      <c r="H173" s="840"/>
    </row>
    <row r="174" spans="2:8">
      <c r="B174" s="844"/>
      <c r="C174" s="840"/>
      <c r="D174" s="840"/>
      <c r="E174" s="840"/>
      <c r="F174" s="840"/>
      <c r="G174" s="840"/>
      <c r="H174" s="840"/>
    </row>
    <row r="175" spans="2:8">
      <c r="B175" s="844"/>
      <c r="C175" s="840"/>
      <c r="D175" s="840"/>
      <c r="E175" s="840"/>
      <c r="F175" s="840"/>
      <c r="G175" s="840"/>
      <c r="H175" s="840"/>
    </row>
    <row r="176" spans="2:8">
      <c r="B176" s="844"/>
      <c r="C176" s="840"/>
      <c r="D176" s="840"/>
      <c r="E176" s="840"/>
      <c r="F176" s="840"/>
      <c r="G176" s="840"/>
      <c r="H176" s="840"/>
    </row>
    <row r="177" spans="2:9">
      <c r="B177" s="844"/>
      <c r="C177" s="840"/>
      <c r="D177" s="840"/>
      <c r="E177" s="840"/>
      <c r="F177" s="840"/>
      <c r="G177" s="840"/>
      <c r="H177" s="840"/>
    </row>
    <row r="178" spans="2:9">
      <c r="B178" s="844"/>
      <c r="C178" s="840"/>
      <c r="D178" s="840"/>
      <c r="E178" s="840"/>
      <c r="F178" s="840"/>
      <c r="G178" s="840"/>
      <c r="H178" s="840"/>
      <c r="I178" s="913"/>
    </row>
    <row r="179" spans="2:9">
      <c r="B179" s="844"/>
      <c r="C179" s="840"/>
      <c r="D179" s="840"/>
      <c r="E179" s="840"/>
      <c r="F179" s="840"/>
      <c r="G179" s="840"/>
      <c r="H179" s="840"/>
    </row>
    <row r="180" spans="2:9">
      <c r="B180" s="844"/>
      <c r="C180" s="840"/>
      <c r="D180" s="840"/>
      <c r="E180" s="840"/>
      <c r="F180" s="840"/>
      <c r="G180" s="840"/>
      <c r="H180" s="840"/>
    </row>
    <row r="181" spans="2:9">
      <c r="B181" s="844"/>
      <c r="C181" s="840"/>
      <c r="D181" s="840"/>
      <c r="E181" s="840"/>
      <c r="F181" s="840"/>
      <c r="G181" s="840"/>
      <c r="H181" s="840"/>
    </row>
    <row r="182" spans="2:9">
      <c r="B182" s="844"/>
      <c r="C182" s="840"/>
      <c r="D182" s="840"/>
      <c r="E182" s="840"/>
      <c r="F182" s="840"/>
      <c r="G182" s="840"/>
      <c r="H182" s="840"/>
    </row>
    <row r="183" spans="2:9">
      <c r="B183" s="844"/>
      <c r="C183" s="840"/>
      <c r="D183" s="840"/>
      <c r="E183" s="840"/>
      <c r="F183" s="840"/>
      <c r="G183" s="840"/>
      <c r="H183" s="840"/>
    </row>
    <row r="184" spans="2:9">
      <c r="B184" s="844"/>
      <c r="C184" s="840"/>
      <c r="D184" s="840"/>
      <c r="E184" s="840"/>
      <c r="F184" s="840"/>
      <c r="G184" s="840"/>
      <c r="H184" s="840"/>
    </row>
    <row r="185" spans="2:9">
      <c r="B185" s="844"/>
      <c r="C185" s="840"/>
      <c r="D185" s="840"/>
      <c r="E185" s="840"/>
      <c r="F185" s="840"/>
      <c r="G185" s="840"/>
      <c r="H185" s="840"/>
    </row>
    <row r="186" spans="2:9">
      <c r="B186" s="844"/>
      <c r="C186" s="840"/>
      <c r="D186" s="840"/>
      <c r="E186" s="840"/>
      <c r="F186" s="840"/>
      <c r="G186" s="840"/>
      <c r="H186" s="840"/>
    </row>
    <row r="187" spans="2:9">
      <c r="B187" s="844"/>
      <c r="C187" s="840"/>
      <c r="D187" s="840"/>
      <c r="E187" s="840"/>
      <c r="F187" s="840"/>
      <c r="G187" s="840"/>
      <c r="H187" s="840"/>
    </row>
    <row r="188" spans="2:9">
      <c r="B188" s="844"/>
      <c r="C188" s="840"/>
      <c r="D188" s="840"/>
      <c r="E188" s="840"/>
      <c r="F188" s="840"/>
      <c r="G188" s="840"/>
      <c r="H188" s="840"/>
    </row>
    <row r="189" spans="2:9">
      <c r="B189" s="844"/>
      <c r="C189" s="840"/>
      <c r="D189" s="840"/>
      <c r="E189" s="840"/>
      <c r="F189" s="840"/>
      <c r="G189" s="840"/>
      <c r="H189" s="840"/>
    </row>
    <row r="190" spans="2:9">
      <c r="B190" s="844"/>
      <c r="C190" s="840"/>
      <c r="D190" s="840"/>
      <c r="E190" s="840"/>
      <c r="F190" s="840"/>
      <c r="G190" s="840"/>
      <c r="H190" s="840"/>
    </row>
    <row r="191" spans="2:9">
      <c r="B191" s="844"/>
      <c r="C191" s="840"/>
      <c r="D191" s="840"/>
      <c r="E191" s="840"/>
      <c r="F191" s="840"/>
      <c r="G191" s="840"/>
      <c r="H191" s="840"/>
    </row>
    <row r="192" spans="2:9">
      <c r="B192" s="844"/>
      <c r="C192" s="840"/>
      <c r="D192" s="840"/>
      <c r="E192" s="840"/>
      <c r="F192" s="840"/>
      <c r="G192" s="840"/>
      <c r="H192" s="840"/>
    </row>
    <row r="193" spans="2:8">
      <c r="B193" s="844"/>
      <c r="C193" s="840"/>
      <c r="D193" s="840"/>
      <c r="E193" s="840"/>
      <c r="F193" s="840"/>
      <c r="G193" s="840"/>
      <c r="H193" s="840"/>
    </row>
    <row r="194" spans="2:8">
      <c r="B194" s="844"/>
      <c r="C194" s="840"/>
      <c r="D194" s="840"/>
      <c r="E194" s="840"/>
      <c r="F194" s="840"/>
      <c r="G194" s="840"/>
      <c r="H194" s="840"/>
    </row>
    <row r="195" spans="2:8">
      <c r="B195" s="844"/>
      <c r="C195" s="840"/>
      <c r="D195" s="840"/>
      <c r="E195" s="840"/>
      <c r="F195" s="840"/>
      <c r="G195" s="840"/>
      <c r="H195" s="840"/>
    </row>
    <row r="196" spans="2:8">
      <c r="B196" s="844"/>
      <c r="C196" s="840"/>
      <c r="D196" s="840"/>
      <c r="E196" s="840"/>
      <c r="F196" s="840"/>
      <c r="G196" s="840"/>
      <c r="H196" s="840"/>
    </row>
    <row r="197" spans="2:8">
      <c r="B197" s="844"/>
      <c r="C197" s="840"/>
      <c r="D197" s="840"/>
      <c r="E197" s="840"/>
      <c r="F197" s="840"/>
      <c r="G197" s="840"/>
      <c r="H197" s="840"/>
    </row>
    <row r="198" spans="2:8">
      <c r="B198" s="844"/>
      <c r="C198" s="840"/>
      <c r="D198" s="840"/>
      <c r="E198" s="840"/>
      <c r="F198" s="840"/>
      <c r="G198" s="840"/>
      <c r="H198" s="840"/>
    </row>
    <row r="199" spans="2:8">
      <c r="B199" s="844"/>
      <c r="C199" s="840"/>
      <c r="D199" s="840"/>
      <c r="E199" s="840"/>
      <c r="F199" s="840"/>
      <c r="G199" s="840"/>
      <c r="H199" s="840"/>
    </row>
    <row r="200" spans="2:8">
      <c r="B200" s="844"/>
      <c r="C200" s="840"/>
      <c r="D200" s="840"/>
      <c r="E200" s="840"/>
      <c r="F200" s="840"/>
      <c r="G200" s="840"/>
      <c r="H200" s="840"/>
    </row>
    <row r="201" spans="2:8">
      <c r="B201" s="844"/>
      <c r="C201" s="840"/>
      <c r="D201" s="840"/>
      <c r="E201" s="840"/>
      <c r="F201" s="840"/>
      <c r="G201" s="840"/>
      <c r="H201" s="840"/>
    </row>
    <row r="202" spans="2:8">
      <c r="B202" s="844"/>
      <c r="C202" s="840"/>
      <c r="D202" s="840"/>
      <c r="E202" s="840"/>
      <c r="F202" s="840"/>
      <c r="G202" s="840"/>
      <c r="H202" s="840"/>
    </row>
    <row r="203" spans="2:8">
      <c r="B203" s="844"/>
      <c r="C203" s="840"/>
      <c r="D203" s="840"/>
      <c r="E203" s="840"/>
      <c r="F203" s="840"/>
      <c r="G203" s="840"/>
      <c r="H203" s="840"/>
    </row>
    <row r="204" spans="2:8">
      <c r="B204" s="844"/>
      <c r="C204" s="840"/>
      <c r="D204" s="840"/>
      <c r="E204" s="840"/>
      <c r="F204" s="840"/>
      <c r="G204" s="840"/>
      <c r="H204" s="840"/>
    </row>
    <row r="205" spans="2:8">
      <c r="B205" s="844"/>
      <c r="C205" s="840"/>
      <c r="D205" s="840"/>
      <c r="E205" s="840"/>
      <c r="F205" s="840"/>
      <c r="G205" s="840"/>
      <c r="H205" s="840"/>
    </row>
    <row r="206" spans="2:8">
      <c r="B206" s="844"/>
      <c r="C206" s="840"/>
      <c r="D206" s="840"/>
      <c r="E206" s="840"/>
      <c r="F206" s="840"/>
      <c r="G206" s="840"/>
      <c r="H206" s="840"/>
    </row>
    <row r="207" spans="2:8">
      <c r="B207" s="844"/>
      <c r="C207" s="840"/>
      <c r="D207" s="840"/>
      <c r="E207" s="840"/>
      <c r="F207" s="840"/>
      <c r="G207" s="840"/>
      <c r="H207" s="840"/>
    </row>
    <row r="208" spans="2:8">
      <c r="B208" s="844"/>
      <c r="C208" s="840"/>
      <c r="D208" s="840"/>
      <c r="E208" s="840"/>
      <c r="F208" s="840"/>
      <c r="G208" s="840"/>
      <c r="H208" s="840"/>
    </row>
    <row r="209" spans="2:8">
      <c r="B209" s="844"/>
      <c r="C209" s="840"/>
      <c r="D209" s="840"/>
      <c r="E209" s="840"/>
      <c r="F209" s="840"/>
      <c r="G209" s="840"/>
      <c r="H209" s="840"/>
    </row>
    <row r="210" spans="2:8">
      <c r="B210" s="844"/>
      <c r="C210" s="840"/>
      <c r="D210" s="840"/>
      <c r="E210" s="840"/>
      <c r="F210" s="840"/>
      <c r="G210" s="840"/>
      <c r="H210" s="840"/>
    </row>
    <row r="211" spans="2:8">
      <c r="B211" s="844"/>
      <c r="C211" s="840"/>
      <c r="D211" s="840"/>
      <c r="E211" s="840"/>
      <c r="F211" s="840"/>
      <c r="G211" s="840"/>
      <c r="H211" s="840"/>
    </row>
    <row r="212" spans="2:8">
      <c r="B212" s="844"/>
      <c r="C212" s="840"/>
      <c r="D212" s="840"/>
      <c r="E212" s="840"/>
      <c r="F212" s="840"/>
      <c r="G212" s="840"/>
      <c r="H212" s="840"/>
    </row>
    <row r="213" spans="2:8">
      <c r="B213" s="844"/>
      <c r="C213" s="840"/>
      <c r="D213" s="840"/>
      <c r="E213" s="840"/>
      <c r="F213" s="840"/>
      <c r="G213" s="840"/>
      <c r="H213" s="840"/>
    </row>
    <row r="214" spans="2:8">
      <c r="B214" s="844"/>
      <c r="C214" s="840"/>
      <c r="D214" s="840"/>
      <c r="E214" s="840"/>
      <c r="F214" s="840"/>
      <c r="G214" s="840"/>
      <c r="H214" s="840"/>
    </row>
    <row r="215" spans="2:8">
      <c r="B215" s="844"/>
      <c r="C215" s="840"/>
      <c r="D215" s="840"/>
      <c r="E215" s="840"/>
      <c r="F215" s="840"/>
      <c r="G215" s="840"/>
      <c r="H215" s="840"/>
    </row>
    <row r="216" spans="2:8">
      <c r="B216" s="844"/>
      <c r="C216" s="840"/>
      <c r="D216" s="840"/>
      <c r="E216" s="840"/>
      <c r="F216" s="840"/>
      <c r="G216" s="840"/>
      <c r="H216" s="840"/>
    </row>
    <row r="217" spans="2:8">
      <c r="B217" s="844"/>
      <c r="C217" s="840"/>
      <c r="D217" s="840"/>
      <c r="E217" s="840"/>
      <c r="F217" s="840"/>
      <c r="G217" s="840"/>
      <c r="H217" s="840"/>
    </row>
    <row r="218" spans="2:8">
      <c r="B218" s="844"/>
      <c r="C218" s="840"/>
      <c r="D218" s="840"/>
      <c r="E218" s="840"/>
      <c r="F218" s="840"/>
      <c r="G218" s="840"/>
      <c r="H218" s="840"/>
    </row>
    <row r="219" spans="2:8">
      <c r="B219" s="844"/>
      <c r="C219" s="840"/>
      <c r="D219" s="840"/>
      <c r="E219" s="840"/>
      <c r="F219" s="840"/>
      <c r="G219" s="840"/>
      <c r="H219" s="840"/>
    </row>
    <row r="220" spans="2:8">
      <c r="B220" s="844"/>
      <c r="C220" s="840"/>
      <c r="D220" s="840"/>
      <c r="E220" s="840"/>
      <c r="F220" s="840"/>
      <c r="G220" s="840"/>
      <c r="H220" s="840"/>
    </row>
    <row r="221" spans="2:8">
      <c r="B221" s="844"/>
      <c r="C221" s="840"/>
      <c r="D221" s="840"/>
      <c r="E221" s="840"/>
      <c r="F221" s="840"/>
      <c r="G221" s="840"/>
      <c r="H221" s="840"/>
    </row>
    <row r="222" spans="2:8">
      <c r="B222" s="844"/>
      <c r="C222" s="840"/>
      <c r="D222" s="840"/>
      <c r="E222" s="840"/>
      <c r="F222" s="840"/>
      <c r="G222" s="840"/>
      <c r="H222" s="840"/>
    </row>
    <row r="223" spans="2:8">
      <c r="B223" s="844"/>
      <c r="C223" s="840"/>
      <c r="D223" s="840"/>
      <c r="E223" s="840"/>
      <c r="F223" s="840"/>
      <c r="G223" s="840"/>
      <c r="H223" s="840"/>
    </row>
    <row r="224" spans="2:8">
      <c r="B224" s="844"/>
      <c r="C224" s="840"/>
      <c r="D224" s="840"/>
      <c r="E224" s="840"/>
      <c r="F224" s="840"/>
      <c r="G224" s="840"/>
      <c r="H224" s="840"/>
    </row>
    <row r="225" spans="2:8">
      <c r="B225" s="844"/>
      <c r="C225" s="840"/>
      <c r="D225" s="840"/>
      <c r="E225" s="840"/>
      <c r="F225" s="840"/>
      <c r="G225" s="840"/>
      <c r="H225" s="840"/>
    </row>
    <row r="226" spans="2:8">
      <c r="B226" s="844"/>
      <c r="C226" s="840"/>
      <c r="D226" s="840"/>
      <c r="E226" s="840"/>
      <c r="F226" s="840"/>
      <c r="G226" s="840"/>
      <c r="H226" s="840"/>
    </row>
    <row r="227" spans="2:8">
      <c r="B227" s="844"/>
      <c r="C227" s="840"/>
      <c r="D227" s="840"/>
      <c r="E227" s="840"/>
      <c r="F227" s="840"/>
      <c r="G227" s="840"/>
      <c r="H227" s="840"/>
    </row>
    <row r="228" spans="2:8">
      <c r="B228" s="844"/>
      <c r="C228" s="840"/>
      <c r="D228" s="840"/>
      <c r="E228" s="840"/>
      <c r="F228" s="840"/>
      <c r="G228" s="840"/>
      <c r="H228" s="840"/>
    </row>
    <row r="229" spans="2:8">
      <c r="B229" s="844"/>
      <c r="C229" s="840"/>
      <c r="D229" s="840"/>
      <c r="E229" s="840"/>
      <c r="F229" s="840"/>
      <c r="G229" s="840"/>
      <c r="H229" s="840"/>
    </row>
    <row r="230" spans="2:8">
      <c r="B230" s="844"/>
      <c r="C230" s="840"/>
      <c r="D230" s="840"/>
      <c r="E230" s="840"/>
      <c r="F230" s="840"/>
      <c r="G230" s="840"/>
      <c r="H230" s="840"/>
    </row>
    <row r="231" spans="2:8">
      <c r="B231" s="844"/>
      <c r="C231" s="840"/>
      <c r="D231" s="840"/>
      <c r="E231" s="840"/>
      <c r="F231" s="840"/>
      <c r="G231" s="840"/>
      <c r="H231" s="840"/>
    </row>
    <row r="232" spans="2:8">
      <c r="B232" s="844"/>
      <c r="C232" s="840"/>
      <c r="D232" s="840"/>
      <c r="E232" s="840"/>
      <c r="F232" s="840"/>
      <c r="G232" s="840"/>
      <c r="H232" s="840"/>
    </row>
    <row r="233" spans="2:8">
      <c r="B233" s="844"/>
      <c r="C233" s="840"/>
      <c r="D233" s="840"/>
      <c r="E233" s="840"/>
      <c r="F233" s="840"/>
      <c r="G233" s="840"/>
      <c r="H233" s="840"/>
    </row>
    <row r="234" spans="2:8">
      <c r="B234" s="844"/>
      <c r="C234" s="840"/>
      <c r="D234" s="840"/>
      <c r="E234" s="840"/>
      <c r="F234" s="840"/>
      <c r="G234" s="840"/>
      <c r="H234" s="840"/>
    </row>
    <row r="235" spans="2:8">
      <c r="B235" s="844"/>
      <c r="C235" s="840"/>
      <c r="D235" s="840"/>
      <c r="E235" s="840"/>
      <c r="F235" s="840"/>
      <c r="G235" s="840"/>
      <c r="H235" s="840"/>
    </row>
    <row r="236" spans="2:8">
      <c r="B236" s="844"/>
      <c r="C236" s="840"/>
      <c r="D236" s="840"/>
      <c r="E236" s="840"/>
      <c r="F236" s="840"/>
      <c r="G236" s="840"/>
      <c r="H236" s="840"/>
    </row>
    <row r="237" spans="2:8">
      <c r="B237" s="844"/>
      <c r="C237" s="840"/>
      <c r="D237" s="840"/>
      <c r="E237" s="840"/>
      <c r="F237" s="840"/>
      <c r="G237" s="840"/>
      <c r="H237" s="840"/>
    </row>
    <row r="238" spans="2:8">
      <c r="B238" s="844"/>
      <c r="C238" s="840"/>
      <c r="D238" s="840"/>
      <c r="E238" s="840"/>
      <c r="F238" s="840"/>
      <c r="G238" s="840"/>
      <c r="H238" s="840"/>
    </row>
    <row r="239" spans="2:8">
      <c r="B239" s="844"/>
      <c r="C239" s="840"/>
      <c r="D239" s="840"/>
      <c r="E239" s="840"/>
      <c r="F239" s="840"/>
      <c r="G239" s="840"/>
      <c r="H239" s="840"/>
    </row>
    <row r="240" spans="2:8">
      <c r="B240" s="844"/>
      <c r="C240" s="840"/>
      <c r="D240" s="840"/>
      <c r="E240" s="840"/>
      <c r="F240" s="840"/>
      <c r="G240" s="840"/>
      <c r="H240" s="840"/>
    </row>
    <row r="241" spans="2:8">
      <c r="B241" s="844"/>
      <c r="C241" s="840"/>
      <c r="D241" s="840"/>
      <c r="E241" s="840"/>
      <c r="F241" s="840"/>
      <c r="G241" s="840"/>
      <c r="H241" s="840"/>
    </row>
    <row r="242" spans="2:8">
      <c r="B242" s="844"/>
      <c r="C242" s="840"/>
      <c r="D242" s="840"/>
      <c r="E242" s="840"/>
      <c r="F242" s="840"/>
      <c r="G242" s="840"/>
      <c r="H242" s="840"/>
    </row>
    <row r="243" spans="2:8">
      <c r="B243" s="844"/>
      <c r="C243" s="840"/>
      <c r="D243" s="840"/>
      <c r="E243" s="840"/>
      <c r="F243" s="840"/>
      <c r="G243" s="840"/>
      <c r="H243" s="840"/>
    </row>
    <row r="244" spans="2:8">
      <c r="B244" s="844"/>
      <c r="C244" s="840"/>
      <c r="D244" s="840"/>
      <c r="E244" s="840"/>
      <c r="F244" s="840"/>
      <c r="G244" s="840"/>
      <c r="H244" s="840"/>
    </row>
    <row r="245" spans="2:8">
      <c r="B245" s="844"/>
      <c r="C245" s="840"/>
      <c r="D245" s="840"/>
      <c r="E245" s="840"/>
      <c r="F245" s="840"/>
      <c r="G245" s="840"/>
      <c r="H245" s="840"/>
    </row>
    <row r="246" spans="2:8">
      <c r="B246" s="844"/>
      <c r="C246" s="840"/>
      <c r="D246" s="840"/>
      <c r="E246" s="840"/>
      <c r="F246" s="840"/>
      <c r="G246" s="840"/>
      <c r="H246" s="840"/>
    </row>
    <row r="247" spans="2:8">
      <c r="B247" s="844"/>
      <c r="C247" s="840"/>
      <c r="D247" s="840"/>
      <c r="E247" s="840"/>
      <c r="F247" s="840"/>
      <c r="G247" s="840"/>
      <c r="H247" s="840"/>
    </row>
    <row r="248" spans="2:8">
      <c r="B248" s="844"/>
      <c r="C248" s="840"/>
      <c r="D248" s="840"/>
      <c r="E248" s="840"/>
      <c r="F248" s="840"/>
      <c r="G248" s="840"/>
      <c r="H248" s="840"/>
    </row>
    <row r="249" spans="2:8">
      <c r="B249" s="844"/>
      <c r="C249" s="840"/>
      <c r="D249" s="840"/>
      <c r="E249" s="840"/>
      <c r="F249" s="840"/>
      <c r="G249" s="840"/>
      <c r="H249" s="840"/>
    </row>
    <row r="250" spans="2:8">
      <c r="B250" s="844"/>
      <c r="C250" s="840"/>
      <c r="D250" s="840"/>
      <c r="E250" s="840"/>
      <c r="F250" s="840"/>
      <c r="G250" s="840"/>
      <c r="H250" s="840"/>
    </row>
    <row r="251" spans="2:8">
      <c r="B251" s="844"/>
      <c r="C251" s="840"/>
      <c r="D251" s="840"/>
      <c r="E251" s="840"/>
      <c r="F251" s="840"/>
      <c r="G251" s="840"/>
      <c r="H251" s="840"/>
    </row>
    <row r="252" spans="2:8">
      <c r="B252" s="844"/>
      <c r="C252" s="840"/>
      <c r="D252" s="840"/>
      <c r="E252" s="840"/>
      <c r="F252" s="840"/>
      <c r="G252" s="840"/>
      <c r="H252" s="840"/>
    </row>
    <row r="253" spans="2:8">
      <c r="B253" s="844"/>
      <c r="C253" s="840"/>
      <c r="D253" s="840"/>
      <c r="E253" s="840"/>
      <c r="F253" s="840"/>
      <c r="G253" s="840"/>
      <c r="H253" s="840"/>
    </row>
    <row r="254" spans="2:8">
      <c r="B254" s="844"/>
      <c r="C254" s="840"/>
      <c r="D254" s="840"/>
      <c r="E254" s="840"/>
      <c r="F254" s="840"/>
      <c r="G254" s="840"/>
      <c r="H254" s="840"/>
    </row>
    <row r="255" spans="2:8">
      <c r="B255" s="844"/>
      <c r="C255" s="840"/>
      <c r="D255" s="840"/>
      <c r="E255" s="840"/>
      <c r="F255" s="840"/>
      <c r="G255" s="840"/>
      <c r="H255" s="840"/>
    </row>
    <row r="256" spans="2:8">
      <c r="B256" s="844"/>
      <c r="C256" s="840"/>
      <c r="D256" s="840"/>
      <c r="E256" s="840"/>
      <c r="F256" s="840"/>
      <c r="G256" s="840"/>
      <c r="H256" s="840"/>
    </row>
    <row r="257" spans="2:8">
      <c r="B257" s="844"/>
      <c r="C257" s="840"/>
      <c r="D257" s="840"/>
      <c r="E257" s="840"/>
      <c r="F257" s="840"/>
      <c r="G257" s="840"/>
      <c r="H257" s="840"/>
    </row>
    <row r="258" spans="2:8">
      <c r="B258" s="844"/>
      <c r="C258" s="840"/>
      <c r="D258" s="840"/>
      <c r="E258" s="840"/>
      <c r="F258" s="840"/>
      <c r="G258" s="840"/>
      <c r="H258" s="840"/>
    </row>
    <row r="259" spans="2:8">
      <c r="B259" s="844"/>
      <c r="C259" s="840"/>
      <c r="D259" s="840"/>
      <c r="E259" s="840"/>
      <c r="F259" s="840"/>
      <c r="G259" s="840"/>
      <c r="H259" s="840"/>
    </row>
    <row r="260" spans="2:8">
      <c r="B260" s="844"/>
      <c r="C260" s="840"/>
      <c r="D260" s="840"/>
      <c r="E260" s="840"/>
      <c r="F260" s="840"/>
      <c r="G260" s="840"/>
      <c r="H260" s="840"/>
    </row>
    <row r="261" spans="2:8">
      <c r="B261" s="844"/>
      <c r="C261" s="840"/>
      <c r="D261" s="840"/>
      <c r="E261" s="840"/>
      <c r="F261" s="840"/>
      <c r="G261" s="840"/>
      <c r="H261" s="840"/>
    </row>
    <row r="262" spans="2:8">
      <c r="B262" s="844"/>
      <c r="C262" s="840"/>
      <c r="D262" s="840"/>
      <c r="E262" s="840"/>
      <c r="F262" s="840"/>
      <c r="G262" s="840"/>
      <c r="H262" s="840"/>
    </row>
    <row r="263" spans="2:8">
      <c r="B263" s="844"/>
      <c r="C263" s="840"/>
      <c r="D263" s="840"/>
      <c r="E263" s="840"/>
      <c r="F263" s="840"/>
      <c r="G263" s="840"/>
      <c r="H263" s="840"/>
    </row>
    <row r="264" spans="2:8">
      <c r="B264" s="844"/>
      <c r="C264" s="840"/>
      <c r="D264" s="840"/>
      <c r="E264" s="840"/>
      <c r="F264" s="840"/>
      <c r="G264" s="840"/>
      <c r="H264" s="840"/>
    </row>
    <row r="265" spans="2:8">
      <c r="B265" s="844"/>
      <c r="C265" s="840"/>
      <c r="D265" s="840"/>
      <c r="E265" s="840"/>
      <c r="F265" s="840"/>
      <c r="G265" s="840"/>
      <c r="H265" s="840"/>
    </row>
    <row r="266" spans="2:8">
      <c r="B266" s="844"/>
      <c r="C266" s="840"/>
      <c r="D266" s="840"/>
      <c r="E266" s="840"/>
      <c r="F266" s="840"/>
      <c r="G266" s="840"/>
      <c r="H266" s="840"/>
    </row>
    <row r="267" spans="2:8">
      <c r="B267" s="844"/>
      <c r="C267" s="840"/>
      <c r="D267" s="840"/>
      <c r="E267" s="840"/>
      <c r="F267" s="840"/>
      <c r="G267" s="840"/>
      <c r="H267" s="840"/>
    </row>
    <row r="268" spans="2:8">
      <c r="B268" s="844"/>
      <c r="C268" s="840"/>
      <c r="D268" s="840"/>
      <c r="E268" s="840"/>
      <c r="F268" s="840"/>
      <c r="G268" s="840"/>
      <c r="H268" s="840"/>
    </row>
    <row r="269" spans="2:8">
      <c r="B269" s="844"/>
      <c r="C269" s="840"/>
      <c r="D269" s="840"/>
      <c r="E269" s="840"/>
      <c r="F269" s="840"/>
      <c r="G269" s="840"/>
      <c r="H269" s="840"/>
    </row>
    <row r="270" spans="2:8">
      <c r="B270" s="844"/>
      <c r="C270" s="840"/>
      <c r="D270" s="840"/>
      <c r="E270" s="840"/>
      <c r="F270" s="840"/>
      <c r="G270" s="840"/>
      <c r="H270" s="840"/>
    </row>
    <row r="271" spans="2:8">
      <c r="B271" s="844"/>
      <c r="C271" s="840"/>
      <c r="D271" s="840"/>
      <c r="E271" s="840"/>
      <c r="F271" s="840"/>
      <c r="G271" s="840"/>
      <c r="H271" s="840"/>
    </row>
    <row r="272" spans="2:8">
      <c r="B272" s="844"/>
      <c r="C272" s="840"/>
      <c r="D272" s="840"/>
      <c r="E272" s="840"/>
      <c r="F272" s="840"/>
      <c r="G272" s="840"/>
      <c r="H272" s="840"/>
    </row>
    <row r="273" spans="2:8">
      <c r="B273" s="844"/>
      <c r="C273" s="840"/>
      <c r="D273" s="840"/>
      <c r="E273" s="840"/>
      <c r="F273" s="840"/>
      <c r="G273" s="840"/>
      <c r="H273" s="840"/>
    </row>
    <row r="274" spans="2:8">
      <c r="B274" s="844"/>
      <c r="C274" s="840"/>
      <c r="D274" s="840"/>
      <c r="E274" s="840"/>
      <c r="F274" s="840"/>
      <c r="G274" s="840"/>
      <c r="H274" s="840"/>
    </row>
    <row r="275" spans="2:8">
      <c r="B275" s="844"/>
      <c r="C275" s="840"/>
      <c r="D275" s="840"/>
      <c r="E275" s="840"/>
      <c r="F275" s="840"/>
      <c r="G275" s="840"/>
      <c r="H275" s="840"/>
    </row>
    <row r="276" spans="2:8">
      <c r="B276" s="844"/>
      <c r="C276" s="840"/>
      <c r="D276" s="840"/>
      <c r="E276" s="840"/>
      <c r="F276" s="840"/>
      <c r="G276" s="840"/>
      <c r="H276" s="840"/>
    </row>
    <row r="277" spans="2:8">
      <c r="B277" s="844"/>
      <c r="C277" s="840"/>
      <c r="D277" s="840"/>
      <c r="E277" s="840"/>
      <c r="F277" s="840"/>
      <c r="G277" s="840"/>
      <c r="H277" s="840"/>
    </row>
    <row r="278" spans="2:8">
      <c r="B278" s="844"/>
      <c r="C278" s="840"/>
      <c r="D278" s="840"/>
      <c r="E278" s="840"/>
      <c r="F278" s="840"/>
      <c r="G278" s="840"/>
      <c r="H278" s="840"/>
    </row>
    <row r="279" spans="2:8">
      <c r="B279" s="844"/>
      <c r="C279" s="840"/>
      <c r="D279" s="840"/>
      <c r="E279" s="840"/>
      <c r="F279" s="840"/>
      <c r="G279" s="840"/>
      <c r="H279" s="840"/>
    </row>
    <row r="280" spans="2:8">
      <c r="B280" s="844"/>
      <c r="C280" s="840"/>
      <c r="D280" s="840"/>
      <c r="E280" s="840"/>
      <c r="F280" s="840"/>
      <c r="G280" s="840"/>
      <c r="H280" s="840"/>
    </row>
    <row r="281" spans="2:8">
      <c r="B281" s="844"/>
      <c r="C281" s="840"/>
      <c r="D281" s="840"/>
      <c r="E281" s="840"/>
      <c r="F281" s="840"/>
      <c r="G281" s="840"/>
      <c r="H281" s="840"/>
    </row>
    <row r="282" spans="2:8">
      <c r="B282" s="844"/>
      <c r="C282" s="840"/>
      <c r="D282" s="840"/>
      <c r="E282" s="840"/>
      <c r="F282" s="840"/>
      <c r="G282" s="840"/>
      <c r="H282" s="840"/>
    </row>
    <row r="283" spans="2:8">
      <c r="B283" s="844"/>
      <c r="C283" s="840"/>
      <c r="D283" s="840"/>
      <c r="E283" s="840"/>
      <c r="F283" s="840"/>
      <c r="G283" s="840"/>
      <c r="H283" s="840"/>
    </row>
    <row r="284" spans="2:8">
      <c r="B284" s="844"/>
      <c r="C284" s="840"/>
      <c r="D284" s="840"/>
      <c r="E284" s="840"/>
      <c r="F284" s="840"/>
      <c r="G284" s="840"/>
      <c r="H284" s="840"/>
    </row>
    <row r="285" spans="2:8">
      <c r="B285" s="844"/>
      <c r="C285" s="840"/>
      <c r="D285" s="840"/>
      <c r="E285" s="840"/>
      <c r="F285" s="840"/>
      <c r="G285" s="840"/>
      <c r="H285" s="840"/>
    </row>
    <row r="286" spans="2:8">
      <c r="B286" s="844"/>
      <c r="C286" s="840"/>
      <c r="D286" s="840"/>
      <c r="E286" s="840"/>
      <c r="F286" s="840"/>
      <c r="G286" s="840"/>
      <c r="H286" s="840"/>
    </row>
    <row r="287" spans="2:8">
      <c r="B287" s="844"/>
      <c r="C287" s="840"/>
      <c r="D287" s="840"/>
      <c r="E287" s="840"/>
      <c r="F287" s="840"/>
      <c r="G287" s="840"/>
      <c r="H287" s="840"/>
    </row>
    <row r="288" spans="2:8">
      <c r="B288" s="844"/>
      <c r="C288" s="840"/>
      <c r="D288" s="840"/>
      <c r="E288" s="840"/>
      <c r="F288" s="840"/>
      <c r="G288" s="840"/>
      <c r="H288" s="840"/>
    </row>
    <row r="289" spans="2:8">
      <c r="B289" s="844"/>
      <c r="C289" s="840"/>
      <c r="D289" s="840"/>
      <c r="E289" s="840"/>
      <c r="F289" s="840"/>
      <c r="G289" s="840"/>
      <c r="H289" s="840"/>
    </row>
    <row r="290" spans="2:8">
      <c r="B290" s="844"/>
      <c r="C290" s="840"/>
      <c r="D290" s="840"/>
      <c r="E290" s="840"/>
      <c r="F290" s="840"/>
      <c r="G290" s="840"/>
      <c r="H290" s="840"/>
    </row>
    <row r="291" spans="2:8">
      <c r="B291" s="844"/>
      <c r="C291" s="840"/>
      <c r="D291" s="840"/>
      <c r="E291" s="840"/>
      <c r="F291" s="840"/>
      <c r="G291" s="840"/>
      <c r="H291" s="840"/>
    </row>
    <row r="292" spans="2:8">
      <c r="B292" s="844"/>
      <c r="C292" s="840"/>
      <c r="D292" s="840"/>
      <c r="E292" s="840"/>
      <c r="F292" s="840"/>
      <c r="G292" s="840"/>
      <c r="H292" s="840"/>
    </row>
    <row r="293" spans="2:8">
      <c r="B293" s="844"/>
      <c r="C293" s="840"/>
      <c r="D293" s="840"/>
      <c r="E293" s="840"/>
      <c r="F293" s="840"/>
      <c r="G293" s="840"/>
      <c r="H293" s="840"/>
    </row>
    <row r="294" spans="2:8">
      <c r="B294" s="844"/>
      <c r="C294" s="840"/>
      <c r="D294" s="840"/>
      <c r="E294" s="840"/>
      <c r="F294" s="840"/>
      <c r="G294" s="840"/>
      <c r="H294" s="840"/>
    </row>
    <row r="295" spans="2:8">
      <c r="B295" s="844"/>
      <c r="C295" s="840"/>
      <c r="D295" s="840"/>
      <c r="E295" s="840"/>
      <c r="F295" s="840"/>
      <c r="G295" s="840"/>
      <c r="H295" s="840"/>
    </row>
    <row r="296" spans="2:8">
      <c r="B296" s="844"/>
      <c r="C296" s="840"/>
      <c r="D296" s="840"/>
      <c r="E296" s="840"/>
      <c r="F296" s="840"/>
      <c r="G296" s="840"/>
      <c r="H296" s="840"/>
    </row>
    <row r="297" spans="2:8">
      <c r="B297" s="844"/>
      <c r="C297" s="840"/>
      <c r="D297" s="840"/>
      <c r="E297" s="840"/>
      <c r="F297" s="840"/>
      <c r="G297" s="840"/>
      <c r="H297" s="840"/>
    </row>
    <row r="298" spans="2:8">
      <c r="B298" s="844"/>
      <c r="C298" s="840"/>
      <c r="D298" s="840"/>
      <c r="E298" s="840"/>
      <c r="F298" s="840"/>
      <c r="G298" s="840"/>
      <c r="H298" s="840"/>
    </row>
    <row r="299" spans="2:8">
      <c r="B299" s="844"/>
      <c r="C299" s="840"/>
      <c r="D299" s="840"/>
      <c r="E299" s="840"/>
      <c r="F299" s="840"/>
      <c r="G299" s="840"/>
      <c r="H299" s="840"/>
    </row>
    <row r="300" spans="2:8">
      <c r="B300" s="844"/>
      <c r="C300" s="840"/>
      <c r="D300" s="840"/>
      <c r="E300" s="840"/>
      <c r="F300" s="840"/>
      <c r="G300" s="840"/>
      <c r="H300" s="840"/>
    </row>
    <row r="301" spans="2:8">
      <c r="B301" s="844"/>
      <c r="C301" s="840"/>
      <c r="D301" s="840"/>
      <c r="E301" s="840"/>
      <c r="F301" s="840"/>
      <c r="G301" s="840"/>
      <c r="H301" s="840"/>
    </row>
    <row r="302" spans="2:8">
      <c r="B302" s="844"/>
      <c r="C302" s="840"/>
      <c r="D302" s="840"/>
      <c r="E302" s="840"/>
      <c r="F302" s="840"/>
      <c r="G302" s="840"/>
      <c r="H302" s="840"/>
    </row>
    <row r="303" spans="2:8">
      <c r="B303" s="844"/>
      <c r="C303" s="840"/>
      <c r="D303" s="840"/>
      <c r="E303" s="840"/>
      <c r="F303" s="840"/>
      <c r="G303" s="840"/>
      <c r="H303" s="840"/>
    </row>
    <row r="304" spans="2:8">
      <c r="B304" s="844"/>
      <c r="C304" s="840"/>
      <c r="D304" s="840"/>
      <c r="E304" s="840"/>
      <c r="F304" s="840"/>
      <c r="G304" s="840"/>
      <c r="H304" s="840"/>
    </row>
    <row r="305" spans="2:8">
      <c r="B305" s="844"/>
      <c r="C305" s="840"/>
      <c r="D305" s="840"/>
      <c r="E305" s="840"/>
      <c r="F305" s="840"/>
      <c r="G305" s="840"/>
      <c r="H305" s="840"/>
    </row>
    <row r="306" spans="2:8">
      <c r="B306" s="844"/>
      <c r="C306" s="840"/>
      <c r="D306" s="840"/>
      <c r="E306" s="840"/>
      <c r="F306" s="840"/>
      <c r="G306" s="840"/>
      <c r="H306" s="840"/>
    </row>
    <row r="307" spans="2:8">
      <c r="B307" s="844"/>
      <c r="C307" s="840"/>
      <c r="D307" s="840"/>
      <c r="E307" s="840"/>
      <c r="F307" s="840"/>
      <c r="G307" s="840"/>
      <c r="H307" s="840"/>
    </row>
    <row r="308" spans="2:8">
      <c r="B308" s="844"/>
      <c r="C308" s="840"/>
      <c r="D308" s="840"/>
      <c r="E308" s="840"/>
      <c r="F308" s="840"/>
      <c r="G308" s="840"/>
      <c r="H308" s="840"/>
    </row>
    <row r="309" spans="2:8">
      <c r="B309" s="844"/>
      <c r="C309" s="840"/>
      <c r="D309" s="840"/>
      <c r="E309" s="840"/>
      <c r="F309" s="840"/>
      <c r="G309" s="840"/>
      <c r="H309" s="840"/>
    </row>
    <row r="310" spans="2:8">
      <c r="B310" s="844"/>
      <c r="C310" s="840"/>
      <c r="D310" s="840"/>
      <c r="E310" s="840"/>
      <c r="F310" s="840"/>
      <c r="G310" s="840"/>
      <c r="H310" s="840"/>
    </row>
    <row r="311" spans="2:8">
      <c r="B311" s="844"/>
      <c r="C311" s="840"/>
      <c r="D311" s="840"/>
      <c r="E311" s="840"/>
      <c r="F311" s="840"/>
      <c r="G311" s="840"/>
      <c r="H311" s="840"/>
    </row>
    <row r="312" spans="2:8">
      <c r="B312" s="844"/>
      <c r="C312" s="840"/>
      <c r="D312" s="840"/>
      <c r="E312" s="840"/>
      <c r="F312" s="840"/>
      <c r="G312" s="840"/>
      <c r="H312" s="840"/>
    </row>
    <row r="313" spans="2:8">
      <c r="B313" s="844"/>
      <c r="C313" s="840"/>
      <c r="D313" s="840"/>
      <c r="E313" s="840"/>
      <c r="F313" s="840"/>
      <c r="G313" s="840"/>
      <c r="H313" s="840"/>
    </row>
    <row r="314" spans="2:8">
      <c r="B314" s="844"/>
      <c r="C314" s="840"/>
      <c r="D314" s="840"/>
      <c r="E314" s="840"/>
      <c r="F314" s="840"/>
      <c r="G314" s="840"/>
      <c r="H314" s="840"/>
    </row>
    <row r="315" spans="2:8">
      <c r="B315" s="844"/>
      <c r="C315" s="840"/>
      <c r="D315" s="840"/>
      <c r="E315" s="840"/>
      <c r="F315" s="840"/>
      <c r="G315" s="840"/>
      <c r="H315" s="840"/>
    </row>
    <row r="316" spans="2:8">
      <c r="B316" s="844"/>
      <c r="C316" s="840"/>
      <c r="D316" s="840"/>
      <c r="E316" s="840"/>
      <c r="F316" s="840"/>
      <c r="G316" s="840"/>
      <c r="H316" s="840"/>
    </row>
    <row r="317" spans="2:8">
      <c r="B317" s="844"/>
      <c r="C317" s="840"/>
      <c r="D317" s="840"/>
      <c r="E317" s="840"/>
      <c r="F317" s="840"/>
      <c r="G317" s="840"/>
      <c r="H317" s="840"/>
    </row>
    <row r="318" spans="2:8">
      <c r="B318" s="844"/>
      <c r="C318" s="840"/>
      <c r="D318" s="840"/>
      <c r="E318" s="840"/>
      <c r="F318" s="840"/>
      <c r="G318" s="840"/>
      <c r="H318" s="840"/>
    </row>
    <row r="319" spans="2:8">
      <c r="B319" s="844"/>
      <c r="C319" s="840"/>
      <c r="D319" s="840"/>
      <c r="E319" s="840"/>
      <c r="F319" s="840"/>
      <c r="G319" s="840"/>
      <c r="H319" s="840"/>
    </row>
    <row r="320" spans="2:8">
      <c r="B320" s="844"/>
      <c r="C320" s="840"/>
      <c r="D320" s="840"/>
      <c r="E320" s="840"/>
      <c r="F320" s="840"/>
      <c r="G320" s="840"/>
      <c r="H320" s="840"/>
    </row>
    <row r="321" spans="2:8">
      <c r="B321" s="844"/>
      <c r="C321" s="840"/>
      <c r="D321" s="840"/>
      <c r="E321" s="840"/>
      <c r="F321" s="840"/>
      <c r="G321" s="840"/>
      <c r="H321" s="840"/>
    </row>
    <row r="322" spans="2:8">
      <c r="B322" s="844"/>
      <c r="C322" s="840"/>
      <c r="D322" s="840"/>
      <c r="E322" s="840"/>
      <c r="F322" s="840"/>
      <c r="G322" s="840"/>
      <c r="H322" s="840"/>
    </row>
    <row r="323" spans="2:8">
      <c r="B323" s="844"/>
      <c r="C323" s="840"/>
      <c r="D323" s="840"/>
      <c r="E323" s="840"/>
      <c r="F323" s="840"/>
      <c r="G323" s="840"/>
      <c r="H323" s="840"/>
    </row>
    <row r="324" spans="2:8">
      <c r="B324" s="844"/>
      <c r="C324" s="840"/>
      <c r="D324" s="840"/>
      <c r="E324" s="840"/>
      <c r="F324" s="840"/>
      <c r="G324" s="840"/>
      <c r="H324" s="840"/>
    </row>
    <row r="325" spans="2:8">
      <c r="B325" s="844"/>
      <c r="C325" s="840"/>
      <c r="D325" s="840"/>
      <c r="E325" s="840"/>
      <c r="F325" s="840"/>
      <c r="G325" s="840"/>
      <c r="H325" s="840"/>
    </row>
    <row r="326" spans="2:8">
      <c r="B326" s="844"/>
      <c r="C326" s="840"/>
      <c r="D326" s="840"/>
      <c r="E326" s="840"/>
      <c r="F326" s="840"/>
      <c r="G326" s="840"/>
      <c r="H326" s="840"/>
    </row>
    <row r="327" spans="2:8">
      <c r="B327" s="844"/>
      <c r="C327" s="840"/>
      <c r="D327" s="840"/>
      <c r="E327" s="840"/>
      <c r="F327" s="840"/>
      <c r="G327" s="840"/>
      <c r="H327" s="840"/>
    </row>
    <row r="328" spans="2:8">
      <c r="B328" s="844"/>
      <c r="C328" s="840"/>
      <c r="D328" s="840"/>
      <c r="E328" s="840"/>
      <c r="F328" s="840"/>
      <c r="G328" s="840"/>
      <c r="H328" s="840"/>
    </row>
    <row r="329" spans="2:8">
      <c r="B329" s="844"/>
      <c r="C329" s="840"/>
      <c r="D329" s="840"/>
      <c r="E329" s="840"/>
      <c r="F329" s="840"/>
      <c r="G329" s="840"/>
      <c r="H329" s="840"/>
    </row>
    <row r="330" spans="2:8">
      <c r="B330" s="844"/>
      <c r="C330" s="840"/>
      <c r="D330" s="840"/>
      <c r="E330" s="840"/>
      <c r="F330" s="840"/>
      <c r="G330" s="840"/>
      <c r="H330" s="840"/>
    </row>
    <row r="331" spans="2:8">
      <c r="B331" s="844"/>
      <c r="C331" s="840"/>
      <c r="D331" s="840"/>
      <c r="E331" s="840"/>
      <c r="F331" s="840"/>
      <c r="G331" s="840"/>
      <c r="H331" s="840"/>
    </row>
    <row r="332" spans="2:8">
      <c r="B332" s="844"/>
      <c r="C332" s="840"/>
      <c r="D332" s="840"/>
      <c r="E332" s="840"/>
      <c r="F332" s="840"/>
      <c r="G332" s="840"/>
      <c r="H332" s="840"/>
    </row>
    <row r="333" spans="2:8">
      <c r="B333" s="844"/>
      <c r="C333" s="840"/>
      <c r="D333" s="840"/>
      <c r="E333" s="840"/>
      <c r="F333" s="840"/>
      <c r="G333" s="840"/>
      <c r="H333" s="840"/>
    </row>
    <row r="334" spans="2:8">
      <c r="B334" s="844"/>
      <c r="C334" s="840"/>
      <c r="D334" s="840"/>
      <c r="E334" s="840"/>
      <c r="F334" s="840"/>
      <c r="G334" s="840"/>
      <c r="H334" s="840"/>
    </row>
    <row r="335" spans="2:8">
      <c r="B335" s="844"/>
      <c r="C335" s="840"/>
      <c r="D335" s="840"/>
      <c r="E335" s="840"/>
      <c r="F335" s="840"/>
      <c r="G335" s="840"/>
      <c r="H335" s="840"/>
    </row>
    <row r="336" spans="2:8">
      <c r="B336" s="844"/>
      <c r="C336" s="840"/>
      <c r="D336" s="840"/>
      <c r="E336" s="840"/>
      <c r="F336" s="840"/>
      <c r="G336" s="840"/>
      <c r="H336" s="840"/>
    </row>
    <row r="337" spans="2:8">
      <c r="B337" s="844"/>
      <c r="C337" s="840"/>
      <c r="D337" s="840"/>
      <c r="E337" s="840"/>
      <c r="F337" s="840"/>
      <c r="G337" s="840"/>
      <c r="H337" s="840"/>
    </row>
    <row r="338" spans="2:8">
      <c r="B338" s="844"/>
      <c r="C338" s="840"/>
      <c r="D338" s="840"/>
      <c r="E338" s="840"/>
      <c r="F338" s="840"/>
      <c r="G338" s="840"/>
      <c r="H338" s="840"/>
    </row>
    <row r="339" spans="2:8">
      <c r="B339" s="844"/>
      <c r="C339" s="840"/>
      <c r="D339" s="840"/>
      <c r="E339" s="840"/>
      <c r="F339" s="840"/>
      <c r="G339" s="840"/>
      <c r="H339" s="840"/>
    </row>
    <row r="340" spans="2:8">
      <c r="B340" s="844"/>
      <c r="C340" s="840"/>
      <c r="D340" s="840"/>
      <c r="E340" s="840"/>
      <c r="F340" s="840"/>
      <c r="G340" s="840"/>
      <c r="H340" s="840"/>
    </row>
    <row r="341" spans="2:8">
      <c r="B341" s="844"/>
      <c r="C341" s="840"/>
      <c r="D341" s="840"/>
      <c r="E341" s="840"/>
      <c r="F341" s="840"/>
      <c r="G341" s="840"/>
      <c r="H341" s="840"/>
    </row>
    <row r="342" spans="2:8">
      <c r="B342" s="844"/>
      <c r="C342" s="840"/>
      <c r="D342" s="840"/>
      <c r="E342" s="840"/>
      <c r="F342" s="840"/>
      <c r="G342" s="840"/>
      <c r="H342" s="840"/>
    </row>
    <row r="343" spans="2:8">
      <c r="B343" s="844"/>
      <c r="C343" s="840"/>
      <c r="D343" s="840"/>
      <c r="E343" s="840"/>
      <c r="F343" s="840"/>
      <c r="G343" s="840"/>
      <c r="H343" s="840"/>
    </row>
    <row r="344" spans="2:8">
      <c r="B344" s="844"/>
      <c r="C344" s="840"/>
      <c r="D344" s="840"/>
      <c r="E344" s="840"/>
      <c r="F344" s="840"/>
      <c r="G344" s="840"/>
      <c r="H344" s="840"/>
    </row>
    <row r="345" spans="2:8">
      <c r="B345" s="844"/>
      <c r="C345" s="840"/>
      <c r="D345" s="840"/>
      <c r="E345" s="840"/>
      <c r="F345" s="840"/>
      <c r="G345" s="840"/>
      <c r="H345" s="840"/>
    </row>
    <row r="346" spans="2:8">
      <c r="B346" s="844"/>
      <c r="C346" s="840"/>
      <c r="D346" s="840"/>
      <c r="E346" s="840"/>
      <c r="F346" s="840"/>
      <c r="G346" s="840"/>
      <c r="H346" s="840"/>
    </row>
    <row r="347" spans="2:8">
      <c r="B347" s="844"/>
      <c r="C347" s="840"/>
      <c r="D347" s="840"/>
      <c r="E347" s="840"/>
      <c r="F347" s="840"/>
      <c r="G347" s="840"/>
      <c r="H347" s="840"/>
    </row>
    <row r="348" spans="2:8">
      <c r="B348" s="844"/>
      <c r="C348" s="840"/>
      <c r="D348" s="840"/>
      <c r="E348" s="840"/>
      <c r="F348" s="840"/>
      <c r="G348" s="840"/>
      <c r="H348" s="840"/>
    </row>
    <row r="349" spans="2:8">
      <c r="B349" s="844"/>
      <c r="C349" s="840"/>
      <c r="D349" s="840"/>
      <c r="E349" s="840"/>
      <c r="F349" s="840"/>
      <c r="G349" s="840"/>
      <c r="H349" s="840"/>
    </row>
    <row r="350" spans="2:8">
      <c r="B350" s="844"/>
      <c r="C350" s="840"/>
      <c r="D350" s="840"/>
      <c r="E350" s="840"/>
      <c r="F350" s="840"/>
      <c r="G350" s="840"/>
      <c r="H350" s="840"/>
    </row>
    <row r="351" spans="2:8">
      <c r="B351" s="844"/>
      <c r="C351" s="840"/>
      <c r="D351" s="840"/>
      <c r="E351" s="840"/>
      <c r="F351" s="840"/>
      <c r="G351" s="840"/>
      <c r="H351" s="840"/>
    </row>
    <row r="352" spans="2:8">
      <c r="B352" s="844"/>
      <c r="C352" s="840"/>
      <c r="D352" s="840"/>
      <c r="E352" s="840"/>
      <c r="F352" s="840"/>
      <c r="G352" s="840"/>
      <c r="H352" s="840"/>
    </row>
    <row r="353" spans="2:8">
      <c r="B353" s="844"/>
      <c r="C353" s="840"/>
      <c r="D353" s="840"/>
      <c r="E353" s="840"/>
      <c r="F353" s="840"/>
      <c r="G353" s="840"/>
      <c r="H353" s="840"/>
    </row>
    <row r="354" spans="2:8">
      <c r="B354" s="844"/>
      <c r="C354" s="840"/>
      <c r="D354" s="840"/>
      <c r="E354" s="840"/>
      <c r="F354" s="840"/>
      <c r="G354" s="840"/>
      <c r="H354" s="840"/>
    </row>
    <row r="355" spans="2:8">
      <c r="B355" s="844"/>
      <c r="C355" s="840"/>
      <c r="D355" s="840"/>
      <c r="E355" s="840"/>
      <c r="F355" s="840"/>
      <c r="G355" s="840"/>
      <c r="H355" s="840"/>
    </row>
    <row r="356" spans="2:8">
      <c r="B356" s="844"/>
      <c r="C356" s="840"/>
      <c r="D356" s="840"/>
      <c r="E356" s="840"/>
      <c r="F356" s="840"/>
      <c r="G356" s="840"/>
      <c r="H356" s="840"/>
    </row>
    <row r="357" spans="2:8">
      <c r="B357" s="844"/>
      <c r="C357" s="840"/>
      <c r="D357" s="840"/>
      <c r="E357" s="840"/>
      <c r="F357" s="840"/>
      <c r="G357" s="840"/>
      <c r="H357" s="840"/>
    </row>
    <row r="358" spans="2:8">
      <c r="B358" s="844"/>
      <c r="C358" s="840"/>
      <c r="D358" s="840"/>
      <c r="E358" s="840"/>
      <c r="F358" s="840"/>
      <c r="G358" s="840"/>
      <c r="H358" s="840"/>
    </row>
    <row r="359" spans="2:8">
      <c r="B359" s="844"/>
      <c r="C359" s="840"/>
      <c r="D359" s="840"/>
      <c r="E359" s="840"/>
      <c r="F359" s="840"/>
      <c r="G359" s="840"/>
      <c r="H359" s="840"/>
    </row>
    <row r="360" spans="2:8">
      <c r="B360" s="844"/>
      <c r="C360" s="840"/>
      <c r="D360" s="840"/>
      <c r="E360" s="840"/>
      <c r="F360" s="840"/>
      <c r="G360" s="840"/>
      <c r="H360" s="840"/>
    </row>
    <row r="361" spans="2:8">
      <c r="B361" s="844"/>
      <c r="C361" s="840"/>
      <c r="D361" s="840"/>
      <c r="E361" s="840"/>
      <c r="F361" s="840"/>
      <c r="G361" s="840"/>
      <c r="H361" s="840"/>
    </row>
    <row r="362" spans="2:8">
      <c r="B362" s="844"/>
      <c r="C362" s="840"/>
      <c r="D362" s="840"/>
      <c r="E362" s="840"/>
      <c r="F362" s="840"/>
      <c r="G362" s="840"/>
      <c r="H362" s="840"/>
    </row>
    <row r="363" spans="2:8">
      <c r="B363" s="844"/>
      <c r="C363" s="840"/>
      <c r="D363" s="840"/>
      <c r="E363" s="840"/>
      <c r="F363" s="840"/>
      <c r="G363" s="840"/>
      <c r="H363" s="840"/>
    </row>
    <row r="364" spans="2:8">
      <c r="B364" s="844"/>
      <c r="C364" s="840"/>
      <c r="D364" s="840"/>
      <c r="E364" s="840"/>
      <c r="F364" s="840"/>
      <c r="G364" s="840"/>
      <c r="H364" s="840"/>
    </row>
    <row r="365" spans="2:8">
      <c r="B365" s="844"/>
      <c r="C365" s="840"/>
      <c r="D365" s="840"/>
      <c r="E365" s="840"/>
      <c r="F365" s="840"/>
      <c r="G365" s="840"/>
      <c r="H365" s="840"/>
    </row>
    <row r="366" spans="2:8">
      <c r="B366" s="844"/>
      <c r="C366" s="840"/>
      <c r="D366" s="840"/>
      <c r="E366" s="840"/>
      <c r="F366" s="840"/>
      <c r="G366" s="840"/>
      <c r="H366" s="840"/>
    </row>
    <row r="367" spans="2:8">
      <c r="B367" s="844"/>
      <c r="C367" s="840"/>
      <c r="D367" s="840"/>
      <c r="E367" s="840"/>
      <c r="F367" s="840"/>
      <c r="G367" s="840"/>
      <c r="H367" s="840"/>
    </row>
    <row r="368" spans="2:8">
      <c r="B368" s="844"/>
      <c r="C368" s="840"/>
      <c r="D368" s="840"/>
      <c r="E368" s="840"/>
      <c r="F368" s="840"/>
      <c r="G368" s="840"/>
      <c r="H368" s="840"/>
    </row>
    <row r="369" spans="2:8">
      <c r="B369" s="844"/>
      <c r="C369" s="840"/>
      <c r="D369" s="840"/>
      <c r="E369" s="840"/>
      <c r="F369" s="840"/>
      <c r="G369" s="840"/>
      <c r="H369" s="840"/>
    </row>
    <row r="370" spans="2:8">
      <c r="B370" s="844"/>
      <c r="C370" s="840"/>
      <c r="D370" s="840"/>
      <c r="E370" s="840"/>
      <c r="F370" s="840"/>
      <c r="G370" s="840"/>
      <c r="H370" s="840"/>
    </row>
    <row r="371" spans="2:8">
      <c r="B371" s="844"/>
      <c r="C371" s="840"/>
      <c r="D371" s="840"/>
      <c r="E371" s="840"/>
      <c r="F371" s="840"/>
      <c r="G371" s="840"/>
      <c r="H371" s="840"/>
    </row>
    <row r="372" spans="2:8">
      <c r="B372" s="844"/>
      <c r="C372" s="840"/>
      <c r="D372" s="840"/>
      <c r="E372" s="840"/>
      <c r="F372" s="840"/>
      <c r="G372" s="840"/>
      <c r="H372" s="840"/>
    </row>
    <row r="373" spans="2:8">
      <c r="B373" s="844"/>
      <c r="C373" s="840"/>
      <c r="D373" s="840"/>
      <c r="E373" s="840"/>
      <c r="F373" s="840"/>
      <c r="G373" s="840"/>
      <c r="H373" s="840"/>
    </row>
    <row r="374" spans="2:8">
      <c r="B374" s="844"/>
      <c r="C374" s="840"/>
      <c r="D374" s="840"/>
      <c r="E374" s="840"/>
      <c r="F374" s="840"/>
      <c r="G374" s="840"/>
      <c r="H374" s="840"/>
    </row>
    <row r="375" spans="2:8">
      <c r="B375" s="844"/>
      <c r="C375" s="840"/>
      <c r="D375" s="840"/>
      <c r="E375" s="840"/>
      <c r="F375" s="840"/>
      <c r="G375" s="840"/>
      <c r="H375" s="840"/>
    </row>
    <row r="376" spans="2:8">
      <c r="B376" s="844"/>
      <c r="C376" s="840"/>
      <c r="D376" s="840"/>
      <c r="E376" s="840"/>
      <c r="F376" s="840"/>
      <c r="G376" s="840"/>
      <c r="H376" s="840"/>
    </row>
    <row r="377" spans="2:8">
      <c r="B377" s="844"/>
      <c r="C377" s="840"/>
      <c r="D377" s="840"/>
      <c r="E377" s="840"/>
      <c r="F377" s="840"/>
      <c r="G377" s="840"/>
      <c r="H377" s="840"/>
    </row>
    <row r="378" spans="2:8">
      <c r="B378" s="844"/>
      <c r="C378" s="840"/>
      <c r="D378" s="840"/>
      <c r="E378" s="840"/>
      <c r="F378" s="840"/>
      <c r="G378" s="840"/>
      <c r="H378" s="840"/>
    </row>
    <row r="379" spans="2:8">
      <c r="B379" s="844"/>
      <c r="C379" s="840"/>
      <c r="D379" s="840"/>
      <c r="E379" s="840"/>
      <c r="F379" s="840"/>
      <c r="G379" s="840"/>
      <c r="H379" s="840"/>
    </row>
    <row r="380" spans="2:8">
      <c r="B380" s="844"/>
      <c r="C380" s="840"/>
      <c r="D380" s="840"/>
      <c r="E380" s="840"/>
      <c r="F380" s="840"/>
      <c r="G380" s="840"/>
      <c r="H380" s="840"/>
    </row>
    <row r="381" spans="2:8">
      <c r="B381" s="844"/>
      <c r="C381" s="840"/>
      <c r="D381" s="840"/>
      <c r="E381" s="840"/>
      <c r="F381" s="840"/>
      <c r="G381" s="840"/>
      <c r="H381" s="840"/>
    </row>
    <row r="382" spans="2:8">
      <c r="B382" s="844"/>
      <c r="C382" s="840"/>
      <c r="D382" s="840"/>
      <c r="E382" s="840"/>
      <c r="F382" s="840"/>
      <c r="G382" s="840"/>
      <c r="H382" s="840"/>
    </row>
    <row r="383" spans="2:8">
      <c r="B383" s="844"/>
      <c r="C383" s="840"/>
      <c r="D383" s="840"/>
      <c r="E383" s="840"/>
      <c r="F383" s="840"/>
      <c r="G383" s="840"/>
      <c r="H383" s="840"/>
    </row>
    <row r="384" spans="2:8">
      <c r="B384" s="844"/>
      <c r="C384" s="840"/>
      <c r="D384" s="840"/>
      <c r="E384" s="840"/>
      <c r="F384" s="840"/>
      <c r="G384" s="840"/>
      <c r="H384" s="840"/>
    </row>
    <row r="385" spans="2:8">
      <c r="B385" s="844"/>
      <c r="C385" s="840"/>
      <c r="D385" s="840"/>
      <c r="E385" s="840"/>
      <c r="F385" s="840"/>
      <c r="G385" s="840"/>
      <c r="H385" s="840"/>
    </row>
    <row r="386" spans="2:8">
      <c r="B386" s="844"/>
      <c r="C386" s="840"/>
      <c r="D386" s="840"/>
      <c r="E386" s="840"/>
      <c r="F386" s="840"/>
      <c r="G386" s="840"/>
      <c r="H386" s="840"/>
    </row>
    <row r="387" spans="2:8">
      <c r="B387" s="844"/>
      <c r="C387" s="840"/>
      <c r="D387" s="840"/>
      <c r="E387" s="840"/>
      <c r="F387" s="840"/>
      <c r="G387" s="840"/>
      <c r="H387" s="840"/>
    </row>
    <row r="388" spans="2:8">
      <c r="B388" s="844"/>
      <c r="C388" s="840"/>
      <c r="D388" s="840"/>
      <c r="E388" s="840"/>
      <c r="F388" s="840"/>
      <c r="G388" s="840"/>
      <c r="H388" s="840"/>
    </row>
    <row r="389" spans="2:8">
      <c r="B389" s="844"/>
      <c r="C389" s="840"/>
      <c r="D389" s="840"/>
      <c r="E389" s="840"/>
      <c r="F389" s="840"/>
      <c r="G389" s="840"/>
      <c r="H389" s="840"/>
    </row>
    <row r="390" spans="2:8">
      <c r="B390" s="844"/>
      <c r="C390" s="840"/>
      <c r="D390" s="840"/>
      <c r="E390" s="840"/>
      <c r="F390" s="840"/>
      <c r="G390" s="840"/>
      <c r="H390" s="840"/>
    </row>
    <row r="391" spans="2:8">
      <c r="B391" s="844"/>
      <c r="C391" s="840"/>
      <c r="D391" s="840"/>
      <c r="E391" s="840"/>
      <c r="F391" s="840"/>
      <c r="G391" s="840"/>
      <c r="H391" s="840"/>
    </row>
    <row r="392" spans="2:8">
      <c r="B392" s="844"/>
      <c r="C392" s="840"/>
      <c r="D392" s="840"/>
      <c r="E392" s="840"/>
      <c r="F392" s="840"/>
      <c r="G392" s="840"/>
      <c r="H392" s="840"/>
    </row>
    <row r="393" spans="2:8">
      <c r="B393" s="844"/>
      <c r="C393" s="840"/>
      <c r="D393" s="840"/>
      <c r="E393" s="840"/>
      <c r="F393" s="840"/>
      <c r="G393" s="840"/>
      <c r="H393" s="840"/>
    </row>
    <row r="394" spans="2:8">
      <c r="B394" s="844"/>
      <c r="C394" s="840"/>
      <c r="D394" s="840"/>
      <c r="E394" s="840"/>
      <c r="F394" s="840"/>
      <c r="G394" s="840"/>
      <c r="H394" s="840"/>
    </row>
    <row r="395" spans="2:8">
      <c r="B395" s="844"/>
      <c r="C395" s="840"/>
      <c r="D395" s="840"/>
      <c r="E395" s="840"/>
      <c r="F395" s="840"/>
      <c r="G395" s="840"/>
      <c r="H395" s="840"/>
    </row>
    <row r="396" spans="2:8">
      <c r="B396" s="844"/>
      <c r="C396" s="840"/>
      <c r="D396" s="840"/>
      <c r="E396" s="840"/>
      <c r="F396" s="840"/>
      <c r="G396" s="840"/>
      <c r="H396" s="840"/>
    </row>
    <row r="397" spans="2:8">
      <c r="B397" s="844"/>
      <c r="C397" s="840"/>
      <c r="D397" s="840"/>
      <c r="E397" s="840"/>
      <c r="F397" s="840"/>
      <c r="G397" s="840"/>
      <c r="H397" s="840"/>
    </row>
    <row r="398" spans="2:8">
      <c r="B398" s="844"/>
      <c r="C398" s="840"/>
      <c r="D398" s="840"/>
      <c r="E398" s="840"/>
      <c r="F398" s="840"/>
      <c r="G398" s="840"/>
      <c r="H398" s="840"/>
    </row>
    <row r="399" spans="2:8">
      <c r="B399" s="844"/>
      <c r="C399" s="840"/>
      <c r="D399" s="840"/>
      <c r="E399" s="840"/>
      <c r="F399" s="840"/>
      <c r="G399" s="840"/>
      <c r="H399" s="840"/>
    </row>
    <row r="400" spans="2:8">
      <c r="B400" s="844"/>
      <c r="C400" s="840"/>
      <c r="D400" s="840"/>
      <c r="E400" s="840"/>
      <c r="F400" s="840"/>
      <c r="G400" s="840"/>
      <c r="H400" s="840"/>
    </row>
    <row r="401" spans="2:8">
      <c r="B401" s="844"/>
      <c r="C401" s="840"/>
      <c r="D401" s="840"/>
      <c r="E401" s="840"/>
      <c r="F401" s="840"/>
      <c r="G401" s="840"/>
      <c r="H401" s="840"/>
    </row>
    <row r="402" spans="2:8">
      <c r="B402" s="844"/>
      <c r="C402" s="840"/>
      <c r="D402" s="840"/>
      <c r="E402" s="840"/>
      <c r="F402" s="840"/>
      <c r="G402" s="840"/>
      <c r="H402" s="840"/>
    </row>
    <row r="403" spans="2:8">
      <c r="B403" s="844"/>
      <c r="C403" s="840"/>
      <c r="D403" s="840"/>
      <c r="E403" s="840"/>
      <c r="F403" s="840"/>
      <c r="G403" s="840"/>
      <c r="H403" s="840"/>
    </row>
    <row r="404" spans="2:8">
      <c r="B404" s="844"/>
      <c r="C404" s="840"/>
      <c r="D404" s="840"/>
      <c r="E404" s="840"/>
      <c r="F404" s="840"/>
      <c r="G404" s="840"/>
      <c r="H404" s="840"/>
    </row>
    <row r="405" spans="2:8">
      <c r="B405" s="844"/>
      <c r="C405" s="840"/>
      <c r="D405" s="840"/>
      <c r="E405" s="840"/>
      <c r="F405" s="840"/>
      <c r="G405" s="840"/>
      <c r="H405" s="840"/>
    </row>
    <row r="406" spans="2:8">
      <c r="B406" s="844"/>
      <c r="C406" s="840"/>
      <c r="D406" s="840"/>
      <c r="E406" s="840"/>
      <c r="F406" s="840"/>
      <c r="G406" s="840"/>
      <c r="H406" s="840"/>
    </row>
    <row r="407" spans="2:8">
      <c r="B407" s="844"/>
      <c r="C407" s="840"/>
      <c r="D407" s="840"/>
      <c r="E407" s="840"/>
      <c r="F407" s="840"/>
      <c r="G407" s="840"/>
      <c r="H407" s="840"/>
    </row>
    <row r="408" spans="2:8">
      <c r="B408" s="844"/>
      <c r="C408" s="840"/>
      <c r="D408" s="840"/>
      <c r="E408" s="840"/>
      <c r="F408" s="840"/>
      <c r="G408" s="840"/>
      <c r="H408" s="840"/>
    </row>
    <row r="409" spans="2:8">
      <c r="B409" s="844"/>
      <c r="C409" s="840"/>
      <c r="D409" s="840"/>
      <c r="E409" s="840"/>
      <c r="F409" s="840"/>
      <c r="G409" s="840"/>
      <c r="H409" s="840"/>
    </row>
    <row r="410" spans="2:8">
      <c r="B410" s="844"/>
      <c r="C410" s="840"/>
      <c r="D410" s="840"/>
      <c r="E410" s="840"/>
      <c r="F410" s="840"/>
      <c r="G410" s="840"/>
      <c r="H410" s="840"/>
    </row>
    <row r="411" spans="2:8">
      <c r="B411" s="844"/>
      <c r="C411" s="840"/>
      <c r="D411" s="840"/>
      <c r="E411" s="840"/>
      <c r="F411" s="840"/>
      <c r="G411" s="840"/>
      <c r="H411" s="840"/>
    </row>
    <row r="412" spans="2:8">
      <c r="B412" s="844"/>
      <c r="C412" s="840"/>
      <c r="D412" s="840"/>
      <c r="E412" s="840"/>
      <c r="F412" s="840"/>
      <c r="G412" s="840"/>
      <c r="H412" s="840"/>
    </row>
    <row r="413" spans="2:8">
      <c r="B413" s="844"/>
      <c r="C413" s="840"/>
      <c r="D413" s="840"/>
      <c r="E413" s="840"/>
      <c r="F413" s="840"/>
      <c r="G413" s="840"/>
      <c r="H413" s="840"/>
    </row>
    <row r="414" spans="2:8">
      <c r="B414" s="844"/>
      <c r="C414" s="840"/>
      <c r="D414" s="840"/>
      <c r="E414" s="840"/>
      <c r="F414" s="840"/>
      <c r="G414" s="840"/>
      <c r="H414" s="840"/>
    </row>
    <row r="415" spans="2:8">
      <c r="B415" s="844"/>
      <c r="C415" s="840"/>
      <c r="D415" s="840"/>
      <c r="E415" s="840"/>
      <c r="F415" s="840"/>
      <c r="G415" s="840"/>
      <c r="H415" s="840"/>
    </row>
    <row r="416" spans="2:8">
      <c r="B416" s="844"/>
      <c r="C416" s="840"/>
      <c r="D416" s="840"/>
      <c r="E416" s="840"/>
      <c r="F416" s="840"/>
      <c r="G416" s="840"/>
      <c r="H416" s="840"/>
    </row>
    <row r="417" spans="2:8">
      <c r="B417" s="844"/>
      <c r="C417" s="840"/>
      <c r="D417" s="840"/>
      <c r="E417" s="840"/>
      <c r="F417" s="840"/>
      <c r="G417" s="840"/>
      <c r="H417" s="840"/>
    </row>
    <row r="418" spans="2:8">
      <c r="B418" s="844"/>
      <c r="C418" s="840"/>
      <c r="D418" s="840"/>
      <c r="E418" s="840"/>
      <c r="F418" s="840"/>
      <c r="G418" s="840"/>
      <c r="H418" s="840"/>
    </row>
    <row r="419" spans="2:8">
      <c r="B419" s="844"/>
      <c r="C419" s="840"/>
      <c r="D419" s="840"/>
      <c r="E419" s="840"/>
      <c r="F419" s="840"/>
      <c r="G419" s="840"/>
      <c r="H419" s="840"/>
    </row>
    <row r="420" spans="2:8">
      <c r="B420" s="844"/>
      <c r="C420" s="840"/>
      <c r="D420" s="840"/>
      <c r="E420" s="840"/>
      <c r="F420" s="840"/>
      <c r="G420" s="840"/>
      <c r="H420" s="840"/>
    </row>
    <row r="421" spans="2:8">
      <c r="B421" s="844"/>
      <c r="C421" s="840"/>
      <c r="D421" s="840"/>
      <c r="E421" s="840"/>
      <c r="F421" s="840"/>
      <c r="G421" s="840"/>
      <c r="H421" s="840"/>
    </row>
    <row r="422" spans="2:8">
      <c r="B422" s="844"/>
      <c r="C422" s="840"/>
      <c r="D422" s="840"/>
      <c r="E422" s="840"/>
      <c r="F422" s="840"/>
      <c r="G422" s="840"/>
      <c r="H422" s="840"/>
    </row>
    <row r="423" spans="2:8">
      <c r="B423" s="844"/>
      <c r="C423" s="840"/>
      <c r="D423" s="840"/>
      <c r="E423" s="840"/>
      <c r="F423" s="840"/>
      <c r="G423" s="840"/>
      <c r="H423" s="840"/>
    </row>
    <row r="424" spans="2:8">
      <c r="B424" s="844"/>
      <c r="C424" s="840"/>
      <c r="D424" s="840"/>
      <c r="E424" s="840"/>
      <c r="F424" s="840"/>
      <c r="G424" s="840"/>
      <c r="H424" s="840"/>
    </row>
    <row r="425" spans="2:8">
      <c r="B425" s="844"/>
      <c r="C425" s="840"/>
      <c r="D425" s="840"/>
      <c r="E425" s="840"/>
      <c r="F425" s="840"/>
      <c r="G425" s="840"/>
      <c r="H425" s="840"/>
    </row>
    <row r="426" spans="2:8">
      <c r="B426" s="844"/>
      <c r="C426" s="840"/>
      <c r="D426" s="840"/>
      <c r="E426" s="840"/>
      <c r="F426" s="840"/>
      <c r="G426" s="840"/>
      <c r="H426" s="840"/>
    </row>
    <row r="427" spans="2:8">
      <c r="B427" s="844"/>
      <c r="C427" s="840"/>
      <c r="D427" s="840"/>
      <c r="E427" s="840"/>
      <c r="F427" s="840"/>
      <c r="G427" s="840"/>
      <c r="H427" s="840"/>
    </row>
    <row r="428" spans="2:8">
      <c r="B428" s="844"/>
      <c r="C428" s="840"/>
      <c r="D428" s="840"/>
      <c r="E428" s="840"/>
      <c r="F428" s="840"/>
      <c r="G428" s="840"/>
      <c r="H428" s="840"/>
    </row>
    <row r="429" spans="2:8">
      <c r="B429" s="844"/>
      <c r="C429" s="840"/>
      <c r="D429" s="840"/>
      <c r="E429" s="840"/>
      <c r="F429" s="840"/>
      <c r="G429" s="840"/>
      <c r="H429" s="840"/>
    </row>
    <row r="430" spans="2:8">
      <c r="B430" s="844"/>
      <c r="C430" s="840"/>
      <c r="D430" s="840"/>
      <c r="E430" s="840"/>
      <c r="F430" s="840"/>
      <c r="G430" s="840"/>
      <c r="H430" s="840"/>
    </row>
    <row r="431" spans="2:8">
      <c r="B431" s="844"/>
      <c r="C431" s="840"/>
      <c r="D431" s="840"/>
      <c r="E431" s="840"/>
      <c r="F431" s="840"/>
      <c r="G431" s="840"/>
      <c r="H431" s="840"/>
    </row>
    <row r="432" spans="2:8">
      <c r="B432" s="844"/>
      <c r="C432" s="840"/>
      <c r="D432" s="840"/>
      <c r="E432" s="840"/>
      <c r="F432" s="840"/>
      <c r="G432" s="840"/>
      <c r="H432" s="840"/>
    </row>
    <row r="433" spans="2:8">
      <c r="B433" s="844"/>
      <c r="C433" s="840"/>
      <c r="D433" s="840"/>
      <c r="E433" s="840"/>
      <c r="F433" s="840"/>
      <c r="G433" s="840"/>
      <c r="H433" s="840"/>
    </row>
    <row r="434" spans="2:8">
      <c r="B434" s="844"/>
      <c r="C434" s="840"/>
      <c r="D434" s="840"/>
      <c r="E434" s="840"/>
      <c r="F434" s="840"/>
      <c r="G434" s="840"/>
      <c r="H434" s="840"/>
    </row>
    <row r="435" spans="2:8">
      <c r="B435" s="844"/>
      <c r="C435" s="840"/>
      <c r="D435" s="840"/>
      <c r="E435" s="840"/>
      <c r="F435" s="840"/>
      <c r="G435" s="840"/>
      <c r="H435" s="840"/>
    </row>
    <row r="436" spans="2:8">
      <c r="B436" s="844"/>
      <c r="C436" s="840"/>
      <c r="D436" s="840"/>
      <c r="E436" s="840"/>
      <c r="F436" s="840"/>
      <c r="G436" s="840"/>
      <c r="H436" s="840"/>
    </row>
    <row r="437" spans="2:8">
      <c r="B437" s="844"/>
      <c r="C437" s="840"/>
      <c r="D437" s="840"/>
      <c r="E437" s="840"/>
      <c r="F437" s="840"/>
      <c r="G437" s="840"/>
      <c r="H437" s="840"/>
    </row>
    <row r="438" spans="2:8">
      <c r="B438" s="844"/>
      <c r="C438" s="840"/>
      <c r="D438" s="840"/>
      <c r="E438" s="840"/>
      <c r="F438" s="840"/>
      <c r="G438" s="840"/>
      <c r="H438" s="840"/>
    </row>
    <row r="439" spans="2:8">
      <c r="B439" s="844"/>
      <c r="C439" s="840"/>
      <c r="D439" s="840"/>
      <c r="E439" s="840"/>
      <c r="F439" s="840"/>
      <c r="G439" s="840"/>
      <c r="H439" s="840"/>
    </row>
    <row r="440" spans="2:8">
      <c r="B440" s="844"/>
      <c r="C440" s="840"/>
      <c r="D440" s="840"/>
      <c r="E440" s="840"/>
      <c r="F440" s="840"/>
      <c r="G440" s="840"/>
      <c r="H440" s="840"/>
    </row>
    <row r="441" spans="2:8">
      <c r="B441" s="844"/>
      <c r="C441" s="840"/>
      <c r="D441" s="840"/>
      <c r="E441" s="840"/>
      <c r="F441" s="840"/>
      <c r="G441" s="840"/>
      <c r="H441" s="840"/>
    </row>
    <row r="442" spans="2:8">
      <c r="B442" s="844"/>
      <c r="C442" s="840"/>
      <c r="D442" s="840"/>
      <c r="E442" s="840"/>
      <c r="F442" s="840"/>
      <c r="G442" s="840"/>
      <c r="H442" s="840"/>
    </row>
    <row r="443" spans="2:8">
      <c r="B443" s="844"/>
      <c r="C443" s="840"/>
      <c r="D443" s="840"/>
      <c r="E443" s="840"/>
      <c r="F443" s="840"/>
      <c r="G443" s="840"/>
      <c r="H443" s="840"/>
    </row>
    <row r="444" spans="2:8">
      <c r="B444" s="844"/>
      <c r="C444" s="840"/>
      <c r="D444" s="840"/>
      <c r="E444" s="840"/>
      <c r="F444" s="840"/>
      <c r="G444" s="840"/>
      <c r="H444" s="840"/>
    </row>
    <row r="445" spans="2:8">
      <c r="B445" s="844"/>
      <c r="C445" s="840"/>
      <c r="D445" s="840"/>
      <c r="E445" s="840"/>
      <c r="F445" s="840"/>
      <c r="G445" s="840"/>
      <c r="H445" s="840"/>
    </row>
    <row r="446" spans="2:8">
      <c r="B446" s="844"/>
      <c r="C446" s="840"/>
      <c r="D446" s="840"/>
      <c r="E446" s="840"/>
      <c r="F446" s="840"/>
      <c r="G446" s="840"/>
      <c r="H446" s="840"/>
    </row>
    <row r="447" spans="2:8">
      <c r="B447" s="844"/>
      <c r="C447" s="840"/>
      <c r="D447" s="840"/>
      <c r="E447" s="840"/>
      <c r="F447" s="840"/>
      <c r="G447" s="840"/>
      <c r="H447" s="840"/>
    </row>
    <row r="448" spans="2:8">
      <c r="B448" s="844"/>
      <c r="C448" s="840"/>
      <c r="D448" s="840"/>
      <c r="E448" s="840"/>
      <c r="F448" s="840"/>
      <c r="G448" s="840"/>
      <c r="H448" s="840"/>
    </row>
    <row r="449" spans="2:8">
      <c r="B449" s="844"/>
      <c r="C449" s="840"/>
      <c r="D449" s="840"/>
      <c r="E449" s="840"/>
      <c r="F449" s="840"/>
      <c r="G449" s="840"/>
      <c r="H449" s="840"/>
    </row>
    <row r="450" spans="2:8">
      <c r="B450" s="844"/>
      <c r="C450" s="840"/>
      <c r="D450" s="840"/>
      <c r="E450" s="840"/>
      <c r="F450" s="840"/>
      <c r="G450" s="840"/>
      <c r="H450" s="840"/>
    </row>
    <row r="451" spans="2:8">
      <c r="B451" s="844"/>
      <c r="C451" s="840"/>
      <c r="D451" s="840"/>
      <c r="E451" s="840"/>
      <c r="F451" s="840"/>
      <c r="G451" s="840"/>
      <c r="H451" s="840"/>
    </row>
    <row r="452" spans="2:8">
      <c r="B452" s="844"/>
      <c r="C452" s="840"/>
      <c r="D452" s="840"/>
      <c r="E452" s="840"/>
      <c r="F452" s="840"/>
      <c r="G452" s="840"/>
      <c r="H452" s="840"/>
    </row>
    <row r="453" spans="2:8">
      <c r="B453" s="844"/>
      <c r="C453" s="840"/>
      <c r="D453" s="840"/>
      <c r="E453" s="840"/>
      <c r="F453" s="840"/>
      <c r="G453" s="840"/>
      <c r="H453" s="840"/>
    </row>
    <row r="454" spans="2:8">
      <c r="B454" s="844"/>
      <c r="C454" s="840"/>
      <c r="D454" s="840"/>
      <c r="E454" s="840"/>
      <c r="F454" s="840"/>
      <c r="G454" s="840"/>
      <c r="H454" s="840"/>
    </row>
    <row r="455" spans="2:8">
      <c r="B455" s="844"/>
      <c r="C455" s="840"/>
      <c r="D455" s="840"/>
      <c r="E455" s="840"/>
      <c r="F455" s="840"/>
      <c r="G455" s="840"/>
      <c r="H455" s="840"/>
    </row>
    <row r="456" spans="2:8">
      <c r="B456" s="844"/>
      <c r="C456" s="840"/>
      <c r="D456" s="840"/>
      <c r="E456" s="840"/>
      <c r="F456" s="840"/>
      <c r="G456" s="840"/>
      <c r="H456" s="840"/>
    </row>
    <row r="457" spans="2:8">
      <c r="B457" s="844"/>
      <c r="C457" s="840"/>
      <c r="D457" s="840"/>
      <c r="E457" s="840"/>
      <c r="F457" s="840"/>
      <c r="G457" s="840"/>
      <c r="H457" s="840"/>
    </row>
    <row r="458" spans="2:8">
      <c r="B458" s="844"/>
      <c r="C458" s="840"/>
      <c r="D458" s="840"/>
      <c r="E458" s="840"/>
      <c r="F458" s="840"/>
      <c r="G458" s="840"/>
      <c r="H458" s="840"/>
    </row>
    <row r="459" spans="2:8">
      <c r="B459" s="844"/>
      <c r="C459" s="840"/>
      <c r="D459" s="840"/>
      <c r="E459" s="840"/>
      <c r="F459" s="840"/>
      <c r="G459" s="840"/>
      <c r="H459" s="840"/>
    </row>
    <row r="460" spans="2:8">
      <c r="B460" s="844"/>
      <c r="C460" s="840"/>
      <c r="D460" s="840"/>
      <c r="E460" s="840"/>
      <c r="F460" s="840"/>
      <c r="G460" s="840"/>
      <c r="H460" s="840"/>
    </row>
    <row r="461" spans="2:8">
      <c r="B461" s="844"/>
      <c r="C461" s="840"/>
      <c r="D461" s="840"/>
      <c r="E461" s="840"/>
      <c r="F461" s="840"/>
      <c r="G461" s="840"/>
      <c r="H461" s="840"/>
    </row>
    <row r="462" spans="2:8">
      <c r="B462" s="844"/>
      <c r="C462" s="840"/>
      <c r="D462" s="840"/>
      <c r="E462" s="840"/>
      <c r="F462" s="840"/>
      <c r="G462" s="840"/>
      <c r="H462" s="840"/>
    </row>
    <row r="463" spans="2:8">
      <c r="B463" s="844"/>
      <c r="C463" s="840"/>
      <c r="D463" s="840"/>
      <c r="E463" s="840"/>
      <c r="F463" s="840"/>
      <c r="G463" s="840"/>
      <c r="H463" s="840"/>
    </row>
    <row r="464" spans="2:8">
      <c r="B464" s="844"/>
      <c r="C464" s="840"/>
      <c r="D464" s="840"/>
      <c r="E464" s="840"/>
      <c r="F464" s="840"/>
      <c r="G464" s="840"/>
      <c r="H464" s="840"/>
    </row>
    <row r="465" spans="2:8">
      <c r="B465" s="844"/>
      <c r="C465" s="840"/>
      <c r="D465" s="840"/>
      <c r="E465" s="840"/>
      <c r="F465" s="840"/>
      <c r="G465" s="840"/>
      <c r="H465" s="840"/>
    </row>
    <row r="466" spans="2:8">
      <c r="B466" s="844"/>
      <c r="C466" s="840"/>
      <c r="D466" s="840"/>
      <c r="E466" s="840"/>
      <c r="F466" s="840"/>
      <c r="G466" s="840"/>
      <c r="H466" s="840"/>
    </row>
    <row r="467" spans="2:8">
      <c r="B467" s="844"/>
      <c r="C467" s="840"/>
      <c r="D467" s="840"/>
      <c r="E467" s="840"/>
      <c r="F467" s="840"/>
      <c r="G467" s="840"/>
      <c r="H467" s="840"/>
    </row>
    <row r="468" spans="2:8">
      <c r="B468" s="844"/>
      <c r="C468" s="840"/>
      <c r="D468" s="840"/>
      <c r="E468" s="840"/>
      <c r="F468" s="840"/>
      <c r="G468" s="840"/>
      <c r="H468" s="840"/>
    </row>
    <row r="469" spans="2:8">
      <c r="B469" s="844"/>
      <c r="C469" s="840"/>
      <c r="D469" s="840"/>
      <c r="E469" s="840"/>
      <c r="F469" s="840"/>
      <c r="G469" s="840"/>
      <c r="H469" s="840"/>
    </row>
    <row r="470" spans="2:8">
      <c r="B470" s="844"/>
      <c r="C470" s="840"/>
      <c r="D470" s="840"/>
      <c r="E470" s="840"/>
      <c r="F470" s="840"/>
      <c r="G470" s="840"/>
      <c r="H470" s="840"/>
    </row>
    <row r="471" spans="2:8">
      <c r="B471" s="844"/>
      <c r="C471" s="840"/>
      <c r="D471" s="840"/>
      <c r="E471" s="840"/>
      <c r="F471" s="840"/>
      <c r="G471" s="840"/>
      <c r="H471" s="840"/>
    </row>
  </sheetData>
  <mergeCells count="3">
    <mergeCell ref="A1:L1"/>
    <mergeCell ref="A2:L2"/>
    <mergeCell ref="A3:L3"/>
  </mergeCells>
  <printOptions horizontalCentered="1"/>
  <pageMargins left="0.25" right="0.25" top="0.5" bottom="0.5" header="0.3" footer="0.3"/>
  <pageSetup scale="45" fitToWidth="0" fitToHeight="0" orientation="landscape" cellComments="asDisplayed" r:id="rId1"/>
  <headerFooter alignWithMargins="0"/>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fitToPage="1"/>
  </sheetPr>
  <dimension ref="A1:U503"/>
  <sheetViews>
    <sheetView zoomScale="70" zoomScaleNormal="70" zoomScaleSheetLayoutView="70" workbookViewId="0"/>
  </sheetViews>
  <sheetFormatPr defaultColWidth="8.84375" defaultRowHeight="13"/>
  <cols>
    <col min="1" max="1" width="5.3046875" style="805" customWidth="1"/>
    <col min="2" max="2" width="51.4609375" style="812" customWidth="1"/>
    <col min="3" max="3" width="22.07421875" style="805" customWidth="1"/>
    <col min="4" max="4" width="16.3046875" style="805" customWidth="1"/>
    <col min="5" max="5" width="11.84375" style="805" customWidth="1"/>
    <col min="6" max="6" width="13.84375" style="805" customWidth="1"/>
    <col min="7" max="7" width="13.07421875" style="805" customWidth="1"/>
    <col min="8" max="8" width="77.69140625" style="805" customWidth="1"/>
    <col min="9" max="16384" width="8.84375" style="805"/>
  </cols>
  <sheetData>
    <row r="1" spans="1:21">
      <c r="B1" s="1214" t="s">
        <v>1039</v>
      </c>
      <c r="C1" s="1214"/>
      <c r="D1" s="1214"/>
      <c r="E1" s="1214"/>
      <c r="F1" s="1214"/>
      <c r="G1" s="1214"/>
      <c r="H1" s="1214"/>
    </row>
    <row r="2" spans="1:21">
      <c r="B2" s="1214" t="s">
        <v>1279</v>
      </c>
      <c r="C2" s="1214"/>
      <c r="D2" s="1214"/>
      <c r="E2" s="1214"/>
      <c r="F2" s="1214"/>
      <c r="G2" s="1214"/>
      <c r="H2" s="1214"/>
    </row>
    <row r="3" spans="1:21">
      <c r="B3" s="1215" t="str">
        <f>+'Attachment H'!D5</f>
        <v>GridLiance High Plains LLC</v>
      </c>
      <c r="C3" s="1214" t="e">
        <f>+'Attachment H'!#REF!</f>
        <v>#REF!</v>
      </c>
      <c r="D3" s="1214">
        <f>+'Attachment H'!A5</f>
        <v>0</v>
      </c>
      <c r="E3" s="1214">
        <f>+'Attachment H'!B5</f>
        <v>0</v>
      </c>
      <c r="F3" s="1214">
        <f>+'Attachment H'!C5</f>
        <v>0</v>
      </c>
      <c r="G3" s="1214" t="str">
        <f>+'Attachment H'!D5</f>
        <v>GridLiance High Plains LLC</v>
      </c>
      <c r="H3" s="1216">
        <f>+'Attachment H'!E5</f>
        <v>0</v>
      </c>
    </row>
    <row r="4" spans="1:21" s="813" customFormat="1"/>
    <row r="5" spans="1:21" s="813" customFormat="1">
      <c r="B5" s="815"/>
      <c r="D5" s="807"/>
      <c r="E5" s="807"/>
      <c r="G5" s="807"/>
    </row>
    <row r="6" spans="1:21" s="813" customFormat="1">
      <c r="B6" s="815"/>
      <c r="J6" s="804"/>
      <c r="K6" s="804"/>
      <c r="L6" s="804"/>
      <c r="M6" s="804"/>
      <c r="N6" s="804"/>
      <c r="O6" s="804"/>
      <c r="P6" s="804"/>
      <c r="Q6" s="804"/>
      <c r="R6" s="804"/>
      <c r="S6" s="804"/>
      <c r="T6" s="804"/>
      <c r="U6" s="807"/>
    </row>
    <row r="7" spans="1:21" s="813" customFormat="1" ht="34.5" customHeight="1">
      <c r="A7" s="847" t="s">
        <v>1000</v>
      </c>
      <c r="B7" s="847" t="s">
        <v>1040</v>
      </c>
      <c r="C7" s="848"/>
      <c r="D7" s="848"/>
      <c r="E7" s="849" t="s">
        <v>1003</v>
      </c>
      <c r="F7" s="849" t="s">
        <v>1004</v>
      </c>
      <c r="G7" s="847" t="s">
        <v>1005</v>
      </c>
      <c r="H7" s="848"/>
      <c r="J7" s="804"/>
      <c r="K7" s="804"/>
      <c r="L7" s="804"/>
      <c r="M7" s="804"/>
      <c r="N7" s="804"/>
      <c r="O7" s="804"/>
      <c r="P7" s="804"/>
      <c r="Q7" s="804"/>
      <c r="R7" s="804"/>
      <c r="S7" s="804"/>
      <c r="T7" s="804"/>
      <c r="U7" s="807"/>
    </row>
    <row r="8" spans="1:21" s="813" customFormat="1">
      <c r="B8" s="814"/>
      <c r="L8" s="135"/>
    </row>
    <row r="9" spans="1:21" s="813" customFormat="1" ht="20.25" customHeight="1">
      <c r="A9" s="813">
        <v>1</v>
      </c>
      <c r="B9" s="813" t="s">
        <v>1007</v>
      </c>
      <c r="E9" s="746">
        <f>+E54</f>
        <v>-5328535.9843581775</v>
      </c>
      <c r="F9" s="746">
        <f>+F54</f>
        <v>0</v>
      </c>
      <c r="G9" s="746">
        <f>+G54</f>
        <v>0</v>
      </c>
      <c r="H9" s="813" t="s">
        <v>1041</v>
      </c>
    </row>
    <row r="10" spans="1:21" s="813" customFormat="1" ht="20.25" customHeight="1">
      <c r="A10" s="813">
        <f>+A9+1</f>
        <v>2</v>
      </c>
      <c r="B10" s="813" t="s">
        <v>1015</v>
      </c>
      <c r="E10" s="746">
        <f>+E78</f>
        <v>-570561.20848226873</v>
      </c>
      <c r="F10" s="746">
        <f>+F78</f>
        <v>0</v>
      </c>
      <c r="G10" s="746">
        <f>+G78</f>
        <v>0</v>
      </c>
      <c r="H10" s="813" t="s">
        <v>1042</v>
      </c>
    </row>
    <row r="11" spans="1:21" s="813" customFormat="1" ht="20.25" customHeight="1">
      <c r="A11" s="813">
        <f>+A10+1</f>
        <v>3</v>
      </c>
      <c r="B11" s="813" t="s">
        <v>1017</v>
      </c>
      <c r="E11" s="746">
        <f>E32</f>
        <v>-37279.240641604963</v>
      </c>
      <c r="F11" s="746">
        <f>F32</f>
        <v>0</v>
      </c>
      <c r="G11" s="746">
        <f>G32</f>
        <v>0</v>
      </c>
      <c r="H11" s="813" t="s">
        <v>1043</v>
      </c>
    </row>
    <row r="12" spans="1:21" s="813" customFormat="1" ht="20.25" customHeight="1">
      <c r="A12" s="813">
        <f>+A11+1</f>
        <v>4</v>
      </c>
      <c r="B12" s="813" t="s">
        <v>1044</v>
      </c>
      <c r="E12" s="746">
        <f>SUM(E9:E11)</f>
        <v>-5936376.4334820509</v>
      </c>
      <c r="F12" s="746">
        <f>SUM(F9:F11)</f>
        <v>0</v>
      </c>
      <c r="G12" s="746">
        <f>SUM(G9:G11)</f>
        <v>0</v>
      </c>
      <c r="H12" s="850" t="s">
        <v>1045</v>
      </c>
    </row>
    <row r="13" spans="1:21" s="813" customFormat="1">
      <c r="D13" s="850"/>
      <c r="H13" s="746"/>
    </row>
    <row r="14" spans="1:21" s="813" customFormat="1">
      <c r="H14" s="817"/>
    </row>
    <row r="15" spans="1:21" s="813" customFormat="1">
      <c r="B15" s="1222" t="s">
        <v>1046</v>
      </c>
      <c r="C15" s="1222"/>
      <c r="D15" s="1222"/>
      <c r="E15" s="1222"/>
      <c r="F15" s="1222"/>
      <c r="G15" s="1222"/>
      <c r="H15" s="1222"/>
    </row>
    <row r="16" spans="1:21" s="813" customFormat="1">
      <c r="B16" s="815"/>
      <c r="D16" s="807"/>
      <c r="E16" s="807"/>
      <c r="F16" s="807"/>
      <c r="G16" s="807"/>
    </row>
    <row r="17" spans="1:9" s="813" customFormat="1">
      <c r="B17" s="807" t="s">
        <v>75</v>
      </c>
      <c r="C17" s="807" t="s">
        <v>76</v>
      </c>
      <c r="D17" s="807" t="s">
        <v>77</v>
      </c>
      <c r="E17" s="807" t="s">
        <v>78</v>
      </c>
      <c r="F17" s="807" t="s">
        <v>79</v>
      </c>
      <c r="G17" s="807" t="s">
        <v>80</v>
      </c>
      <c r="H17" s="807" t="s">
        <v>81</v>
      </c>
    </row>
    <row r="18" spans="1:9" s="813" customFormat="1" ht="26">
      <c r="B18" s="815" t="s">
        <v>1017</v>
      </c>
      <c r="C18" s="851" t="s">
        <v>21</v>
      </c>
      <c r="D18" s="851" t="s">
        <v>1047</v>
      </c>
      <c r="E18" s="851" t="s">
        <v>1003</v>
      </c>
      <c r="F18" s="851" t="s">
        <v>1004</v>
      </c>
      <c r="G18" s="851" t="s">
        <v>1005</v>
      </c>
      <c r="H18" s="851" t="s">
        <v>1048</v>
      </c>
    </row>
    <row r="19" spans="1:9" ht="30" customHeight="1">
      <c r="A19" s="813">
        <f>A12+1</f>
        <v>5</v>
      </c>
      <c r="B19" s="852"/>
      <c r="C19" s="853"/>
      <c r="D19" s="854"/>
      <c r="E19" s="854"/>
      <c r="F19" s="854"/>
      <c r="G19" s="854"/>
      <c r="H19" s="855"/>
      <c r="I19" s="822"/>
    </row>
    <row r="20" spans="1:9" ht="30" customHeight="1">
      <c r="A20" s="813">
        <f t="shared" ref="A20:A32" si="0">+A19+1</f>
        <v>6</v>
      </c>
      <c r="B20" s="856"/>
      <c r="C20" s="853"/>
      <c r="D20" s="854"/>
      <c r="E20" s="854"/>
      <c r="F20" s="854"/>
      <c r="G20" s="854"/>
      <c r="H20" s="855"/>
      <c r="I20" s="822"/>
    </row>
    <row r="21" spans="1:9" ht="30" customHeight="1">
      <c r="A21" s="813">
        <f t="shared" si="0"/>
        <v>7</v>
      </c>
      <c r="B21" s="856"/>
      <c r="C21" s="853"/>
      <c r="D21" s="854"/>
      <c r="E21" s="854"/>
      <c r="F21" s="854"/>
      <c r="G21" s="854"/>
      <c r="H21" s="855"/>
      <c r="I21" s="822"/>
    </row>
    <row r="22" spans="1:9" ht="30" customHeight="1">
      <c r="A22" s="813">
        <f t="shared" si="0"/>
        <v>8</v>
      </c>
      <c r="B22" s="856"/>
      <c r="C22" s="853"/>
      <c r="D22" s="854"/>
      <c r="E22" s="854"/>
      <c r="F22" s="854"/>
      <c r="G22" s="854"/>
      <c r="H22" s="855"/>
      <c r="I22" s="822"/>
    </row>
    <row r="23" spans="1:9" ht="30" customHeight="1">
      <c r="A23" s="813">
        <f t="shared" si="0"/>
        <v>9</v>
      </c>
      <c r="B23" s="856"/>
      <c r="C23" s="853"/>
      <c r="D23" s="854"/>
      <c r="E23" s="854"/>
      <c r="F23" s="854"/>
      <c r="G23" s="854"/>
      <c r="H23" s="855"/>
      <c r="I23" s="822"/>
    </row>
    <row r="24" spans="1:9" ht="30" customHeight="1">
      <c r="A24" s="813">
        <f t="shared" si="0"/>
        <v>10</v>
      </c>
      <c r="B24" s="856"/>
      <c r="C24" s="853"/>
      <c r="D24" s="854"/>
      <c r="E24" s="854"/>
      <c r="F24" s="854"/>
      <c r="G24" s="854"/>
      <c r="H24" s="855"/>
      <c r="I24" s="822"/>
    </row>
    <row r="25" spans="1:9" ht="30" customHeight="1">
      <c r="A25" s="813">
        <f t="shared" si="0"/>
        <v>11</v>
      </c>
      <c r="B25" s="856"/>
      <c r="C25" s="853"/>
      <c r="D25" s="854"/>
      <c r="E25" s="854"/>
      <c r="F25" s="854"/>
      <c r="G25" s="854"/>
      <c r="H25" s="855"/>
      <c r="I25" s="822"/>
    </row>
    <row r="26" spans="1:9" ht="30" customHeight="1">
      <c r="A26" s="813">
        <f t="shared" si="0"/>
        <v>12</v>
      </c>
      <c r="B26" s="954" t="s">
        <v>1114</v>
      </c>
      <c r="C26" s="853">
        <f>E26</f>
        <v>0</v>
      </c>
      <c r="D26" s="857"/>
      <c r="E26" s="854"/>
      <c r="F26" s="854"/>
      <c r="G26" s="854"/>
      <c r="H26" s="855"/>
      <c r="I26" s="822"/>
    </row>
    <row r="27" spans="1:9" ht="30" customHeight="1">
      <c r="A27" s="813">
        <f t="shared" si="0"/>
        <v>13</v>
      </c>
      <c r="B27" s="954" t="s">
        <v>1115</v>
      </c>
      <c r="C27" s="853"/>
      <c r="D27" s="854"/>
      <c r="E27" s="854"/>
      <c r="F27" s="854"/>
      <c r="G27" s="854"/>
      <c r="H27" s="855"/>
      <c r="I27" s="822"/>
    </row>
    <row r="28" spans="1:9" ht="30" customHeight="1">
      <c r="A28" s="813">
        <f t="shared" si="0"/>
        <v>14</v>
      </c>
      <c r="B28" s="858" t="s">
        <v>1049</v>
      </c>
      <c r="C28" s="859">
        <f>E28</f>
        <v>-37279.240641604963</v>
      </c>
      <c r="D28" s="859"/>
      <c r="E28" s="859">
        <f>'GLHP Taxes'!J18</f>
        <v>-37279.240641604963</v>
      </c>
      <c r="F28" s="859"/>
      <c r="G28" s="859"/>
      <c r="H28" s="860" t="s">
        <v>1050</v>
      </c>
      <c r="I28" s="822"/>
    </row>
    <row r="29" spans="1:9" ht="20.25" customHeight="1">
      <c r="A29" s="813">
        <f t="shared" si="0"/>
        <v>15</v>
      </c>
      <c r="B29" s="861" t="s">
        <v>1051</v>
      </c>
      <c r="C29" s="862">
        <f>SUBTOTAL(9,C19:C28)</f>
        <v>-37279.240641604963</v>
      </c>
      <c r="D29" s="863">
        <f>SUM(D19:D28)</f>
        <v>0</v>
      </c>
      <c r="E29" s="863">
        <f>SUM(E19:E28)</f>
        <v>-37279.240641604963</v>
      </c>
      <c r="F29" s="863">
        <f>SUM(F19:F28)</f>
        <v>0</v>
      </c>
      <c r="G29" s="863">
        <f>SUM(G19:G28)</f>
        <v>0</v>
      </c>
      <c r="H29" s="864"/>
      <c r="I29" s="822"/>
    </row>
    <row r="30" spans="1:9" ht="20.25" customHeight="1">
      <c r="A30" s="813">
        <f t="shared" si="0"/>
        <v>16</v>
      </c>
      <c r="B30" s="865" t="s">
        <v>1052</v>
      </c>
      <c r="C30" s="866"/>
      <c r="D30" s="866"/>
      <c r="E30" s="866"/>
      <c r="F30" s="867"/>
      <c r="G30" s="868"/>
      <c r="H30" s="855"/>
      <c r="I30" s="822"/>
    </row>
    <row r="31" spans="1:9" ht="20.25" customHeight="1">
      <c r="A31" s="813">
        <f t="shared" si="0"/>
        <v>17</v>
      </c>
      <c r="B31" s="869" t="s">
        <v>1053</v>
      </c>
      <c r="C31" s="870"/>
      <c r="D31" s="870"/>
      <c r="E31" s="870"/>
      <c r="F31" s="870"/>
      <c r="G31" s="870"/>
      <c r="H31" s="871"/>
      <c r="I31" s="822"/>
    </row>
    <row r="32" spans="1:9" ht="20.25" customHeight="1" thickBot="1">
      <c r="A32" s="813">
        <f t="shared" si="0"/>
        <v>18</v>
      </c>
      <c r="B32" s="872" t="s">
        <v>21</v>
      </c>
      <c r="C32" s="873">
        <f>+C29-C30-C31</f>
        <v>-37279.240641604963</v>
      </c>
      <c r="D32" s="873">
        <f>+D29-D30-D31</f>
        <v>0</v>
      </c>
      <c r="E32" s="873">
        <f>+E29-E30-E31</f>
        <v>-37279.240641604963</v>
      </c>
      <c r="F32" s="873">
        <f>+F29-F30-F31</f>
        <v>0</v>
      </c>
      <c r="G32" s="873">
        <f>+G29-G30-G31</f>
        <v>0</v>
      </c>
      <c r="H32" s="874"/>
      <c r="I32" s="822"/>
    </row>
    <row r="33" spans="1:9" ht="20.25" customHeight="1" thickTop="1">
      <c r="A33" s="813"/>
      <c r="B33" s="821" t="s">
        <v>1054</v>
      </c>
      <c r="C33" s="875"/>
      <c r="D33" s="876"/>
      <c r="E33" s="826"/>
      <c r="F33" s="822"/>
      <c r="G33" s="877"/>
      <c r="H33" s="822"/>
    </row>
    <row r="34" spans="1:9" ht="20.25" customHeight="1">
      <c r="A34" s="813"/>
      <c r="B34" s="1219" t="s">
        <v>1055</v>
      </c>
      <c r="C34" s="1220"/>
      <c r="D34" s="1220"/>
      <c r="E34" s="1220"/>
      <c r="F34" s="1220"/>
      <c r="G34" s="1220"/>
      <c r="H34" s="822"/>
    </row>
    <row r="35" spans="1:9" ht="20.25" customHeight="1">
      <c r="A35" s="813"/>
      <c r="B35" s="825" t="s">
        <v>1056</v>
      </c>
      <c r="C35" s="822"/>
      <c r="D35" s="821"/>
      <c r="E35" s="821"/>
      <c r="F35" s="826"/>
      <c r="G35" s="826"/>
      <c r="H35" s="822"/>
    </row>
    <row r="36" spans="1:9" ht="20.25" customHeight="1">
      <c r="A36" s="813"/>
      <c r="B36" s="825" t="s">
        <v>1057</v>
      </c>
      <c r="C36" s="822"/>
      <c r="D36" s="821"/>
      <c r="E36" s="821"/>
      <c r="F36" s="826"/>
      <c r="G36" s="826"/>
      <c r="H36" s="822"/>
    </row>
    <row r="37" spans="1:9" ht="20.25" customHeight="1">
      <c r="A37" s="813"/>
      <c r="B37" s="825" t="s">
        <v>1058</v>
      </c>
      <c r="C37" s="822"/>
      <c r="D37" s="821"/>
      <c r="E37" s="821"/>
      <c r="F37" s="826"/>
      <c r="G37" s="826"/>
      <c r="H37" s="822"/>
    </row>
    <row r="38" spans="1:9" ht="35.25" customHeight="1">
      <c r="A38" s="813"/>
      <c r="B38" s="1219" t="s">
        <v>1059</v>
      </c>
      <c r="C38" s="1219"/>
      <c r="D38" s="1219"/>
      <c r="E38" s="1219"/>
      <c r="F38" s="1219"/>
      <c r="G38" s="1219"/>
      <c r="H38" s="878"/>
    </row>
    <row r="39" spans="1:9">
      <c r="A39" s="813"/>
      <c r="B39" s="879"/>
      <c r="C39" s="879"/>
      <c r="D39" s="879"/>
      <c r="E39" s="879"/>
      <c r="F39" s="879"/>
      <c r="G39" s="879"/>
      <c r="H39" s="878"/>
    </row>
    <row r="40" spans="1:9" s="813" customFormat="1">
      <c r="B40" s="880"/>
      <c r="C40" s="880"/>
      <c r="D40" s="880"/>
      <c r="E40" s="880"/>
      <c r="F40" s="880"/>
      <c r="G40" s="880"/>
      <c r="H40" s="880"/>
      <c r="I40" s="821"/>
    </row>
    <row r="41" spans="1:9" s="813" customFormat="1">
      <c r="B41" s="807" t="s">
        <v>75</v>
      </c>
      <c r="C41" s="807" t="s">
        <v>76</v>
      </c>
      <c r="D41" s="807" t="s">
        <v>77</v>
      </c>
      <c r="E41" s="807" t="s">
        <v>78</v>
      </c>
      <c r="F41" s="807" t="s">
        <v>79</v>
      </c>
      <c r="G41" s="807" t="s">
        <v>80</v>
      </c>
      <c r="H41" s="807" t="s">
        <v>81</v>
      </c>
      <c r="I41" s="821"/>
    </row>
    <row r="42" spans="1:9" ht="26">
      <c r="A42" s="813"/>
      <c r="B42" s="821" t="s">
        <v>1060</v>
      </c>
      <c r="C42" s="851" t="s">
        <v>21</v>
      </c>
      <c r="D42" s="881" t="s">
        <v>1047</v>
      </c>
      <c r="E42" s="881" t="s">
        <v>1003</v>
      </c>
      <c r="F42" s="881" t="s">
        <v>1004</v>
      </c>
      <c r="G42" s="881" t="s">
        <v>1005</v>
      </c>
      <c r="H42" s="851" t="s">
        <v>1048</v>
      </c>
      <c r="I42" s="822"/>
    </row>
    <row r="43" spans="1:9" ht="30" customHeight="1">
      <c r="A43" s="813">
        <f>A32+1</f>
        <v>19</v>
      </c>
      <c r="B43" s="856"/>
      <c r="C43" s="853"/>
      <c r="D43" s="854"/>
      <c r="E43" s="854"/>
      <c r="F43" s="854"/>
      <c r="G43" s="854"/>
      <c r="H43" s="855"/>
      <c r="I43" s="822"/>
    </row>
    <row r="44" spans="1:9" ht="30" customHeight="1">
      <c r="A44" s="813">
        <f t="shared" ref="A44:A54" si="1">+A43+1</f>
        <v>20</v>
      </c>
      <c r="B44" s="856"/>
      <c r="C44" s="853"/>
      <c r="D44" s="854"/>
      <c r="E44" s="854"/>
      <c r="F44" s="854"/>
      <c r="G44" s="854"/>
      <c r="H44" s="855"/>
      <c r="I44" s="822"/>
    </row>
    <row r="45" spans="1:9" ht="30" customHeight="1">
      <c r="A45" s="813">
        <f t="shared" si="1"/>
        <v>21</v>
      </c>
      <c r="B45" s="856"/>
      <c r="C45" s="853"/>
      <c r="D45" s="854"/>
      <c r="E45" s="854"/>
      <c r="F45" s="854"/>
      <c r="G45" s="854"/>
      <c r="H45" s="855"/>
      <c r="I45" s="822"/>
    </row>
    <row r="46" spans="1:9" ht="30" customHeight="1">
      <c r="A46" s="813">
        <f t="shared" si="1"/>
        <v>22</v>
      </c>
      <c r="B46" s="856"/>
      <c r="C46" s="854"/>
      <c r="D46" s="854"/>
      <c r="E46" s="854"/>
      <c r="F46" s="854"/>
      <c r="G46" s="854"/>
      <c r="H46" s="855"/>
      <c r="I46" s="822"/>
    </row>
    <row r="47" spans="1:9" ht="30" customHeight="1">
      <c r="A47" s="813">
        <f t="shared" si="1"/>
        <v>23</v>
      </c>
      <c r="B47" s="856"/>
      <c r="C47" s="854"/>
      <c r="D47" s="854"/>
      <c r="E47" s="854"/>
      <c r="F47" s="854"/>
      <c r="G47" s="854"/>
      <c r="H47" s="855"/>
      <c r="I47" s="822"/>
    </row>
    <row r="48" spans="1:9" ht="30" customHeight="1">
      <c r="A48" s="813">
        <f t="shared" si="1"/>
        <v>24</v>
      </c>
      <c r="B48" s="954" t="s">
        <v>1114</v>
      </c>
      <c r="C48" s="882">
        <f>E48</f>
        <v>0</v>
      </c>
      <c r="D48" s="882"/>
      <c r="E48" s="882"/>
      <c r="F48" s="882"/>
      <c r="G48" s="882"/>
      <c r="H48" s="855"/>
      <c r="I48" s="822"/>
    </row>
    <row r="49" spans="1:9" ht="30" customHeight="1">
      <c r="A49" s="813">
        <f t="shared" si="1"/>
        <v>25</v>
      </c>
      <c r="B49" s="954" t="s">
        <v>1115</v>
      </c>
      <c r="C49" s="882"/>
      <c r="D49" s="882"/>
      <c r="E49" s="882"/>
      <c r="F49" s="882"/>
      <c r="G49" s="882"/>
      <c r="H49" s="855"/>
      <c r="I49" s="822"/>
    </row>
    <row r="50" spans="1:9" ht="30" customHeight="1">
      <c r="A50" s="813">
        <f t="shared" si="1"/>
        <v>26</v>
      </c>
      <c r="B50" s="903" t="s">
        <v>1116</v>
      </c>
      <c r="C50" s="902">
        <f>E50</f>
        <v>-5328535.9843581775</v>
      </c>
      <c r="D50" s="902"/>
      <c r="E50" s="902">
        <f>'GLHP Taxes'!J36</f>
        <v>-5328535.9843581775</v>
      </c>
      <c r="F50" s="902"/>
      <c r="G50" s="902"/>
      <c r="H50" s="860"/>
      <c r="I50" s="822"/>
    </row>
    <row r="51" spans="1:9" ht="20.25" customHeight="1">
      <c r="A51" s="813">
        <f t="shared" si="1"/>
        <v>27</v>
      </c>
      <c r="B51" s="883" t="s">
        <v>1061</v>
      </c>
      <c r="C51" s="863">
        <f>SUBTOTAL(9,C43:C50)</f>
        <v>-5328535.9843581775</v>
      </c>
      <c r="D51" s="863">
        <f>SUM(D43:D50)</f>
        <v>0</v>
      </c>
      <c r="E51" s="863">
        <f>SUM(E43:E50)</f>
        <v>-5328535.9843581775</v>
      </c>
      <c r="F51" s="863">
        <f>SUM(F43:F50)</f>
        <v>0</v>
      </c>
      <c r="G51" s="863">
        <f>SUM(G43:G50)</f>
        <v>0</v>
      </c>
      <c r="H51" s="864"/>
      <c r="I51" s="822"/>
    </row>
    <row r="52" spans="1:9" ht="20.25" customHeight="1">
      <c r="A52" s="813">
        <f t="shared" si="1"/>
        <v>28</v>
      </c>
      <c r="B52" s="884" t="s">
        <v>1052</v>
      </c>
      <c r="C52" s="866"/>
      <c r="D52" s="866"/>
      <c r="E52" s="866"/>
      <c r="F52" s="866"/>
      <c r="G52" s="866"/>
      <c r="H52" s="855"/>
      <c r="I52" s="822"/>
    </row>
    <row r="53" spans="1:9" ht="20.25" customHeight="1">
      <c r="A53" s="813">
        <f t="shared" si="1"/>
        <v>29</v>
      </c>
      <c r="B53" s="885" t="s">
        <v>1053</v>
      </c>
      <c r="C53" s="870"/>
      <c r="D53" s="870"/>
      <c r="E53" s="870"/>
      <c r="F53" s="870"/>
      <c r="G53" s="870"/>
      <c r="H53" s="871"/>
      <c r="I53" s="822"/>
    </row>
    <row r="54" spans="1:9" ht="20.25" customHeight="1" thickBot="1">
      <c r="A54" s="813">
        <f t="shared" si="1"/>
        <v>30</v>
      </c>
      <c r="B54" s="872" t="s">
        <v>21</v>
      </c>
      <c r="C54" s="873">
        <f>+C51-C52-C53</f>
        <v>-5328535.9843581775</v>
      </c>
      <c r="D54" s="873">
        <f>+D51-D52-D53</f>
        <v>0</v>
      </c>
      <c r="E54" s="873">
        <f>+E51-E52-E53</f>
        <v>-5328535.9843581775</v>
      </c>
      <c r="F54" s="873">
        <f>+F51-F52-F53</f>
        <v>0</v>
      </c>
      <c r="G54" s="873">
        <f>+G51-G52-G53</f>
        <v>0</v>
      </c>
      <c r="H54" s="874"/>
      <c r="I54" s="822"/>
    </row>
    <row r="55" spans="1:9" ht="20.25" customHeight="1" thickTop="1">
      <c r="A55" s="813"/>
      <c r="B55" s="821" t="s">
        <v>1062</v>
      </c>
      <c r="C55" s="821"/>
      <c r="D55" s="826"/>
      <c r="E55" s="876"/>
      <c r="F55" s="822"/>
      <c r="G55" s="878"/>
      <c r="H55" s="822"/>
    </row>
    <row r="56" spans="1:9" ht="20.25" customHeight="1">
      <c r="A56" s="813"/>
      <c r="B56" s="1219" t="s">
        <v>1055</v>
      </c>
      <c r="C56" s="1220"/>
      <c r="D56" s="1220"/>
      <c r="E56" s="1220"/>
      <c r="F56" s="1220"/>
      <c r="G56" s="1220"/>
      <c r="H56" s="822"/>
    </row>
    <row r="57" spans="1:9" ht="20.25" customHeight="1">
      <c r="A57" s="813"/>
      <c r="B57" s="825" t="s">
        <v>1056</v>
      </c>
      <c r="C57" s="822"/>
      <c r="D57" s="821"/>
      <c r="E57" s="821"/>
      <c r="F57" s="826"/>
      <c r="G57" s="826"/>
      <c r="H57" s="822"/>
    </row>
    <row r="58" spans="1:9" ht="20.25" customHeight="1">
      <c r="A58" s="813"/>
      <c r="B58" s="825" t="s">
        <v>1057</v>
      </c>
      <c r="C58" s="822"/>
      <c r="D58" s="821"/>
      <c r="E58" s="821"/>
      <c r="F58" s="826"/>
      <c r="G58" s="826"/>
      <c r="H58" s="822"/>
    </row>
    <row r="59" spans="1:9" ht="20.25" customHeight="1">
      <c r="A59" s="813"/>
      <c r="B59" s="825" t="s">
        <v>1058</v>
      </c>
      <c r="C59" s="822"/>
      <c r="D59" s="821"/>
      <c r="E59" s="821"/>
      <c r="F59" s="826"/>
      <c r="G59" s="826"/>
      <c r="H59" s="822"/>
    </row>
    <row r="60" spans="1:9" ht="35.25" customHeight="1">
      <c r="A60" s="813"/>
      <c r="B60" s="1219" t="s">
        <v>1059</v>
      </c>
      <c r="C60" s="1219"/>
      <c r="D60" s="1219"/>
      <c r="E60" s="1219"/>
      <c r="F60" s="1219"/>
      <c r="G60" s="1219"/>
      <c r="H60" s="878"/>
    </row>
    <row r="61" spans="1:9" s="813" customFormat="1">
      <c r="B61" s="825"/>
      <c r="C61" s="821"/>
      <c r="D61" s="821"/>
      <c r="E61" s="821"/>
      <c r="F61" s="821"/>
      <c r="G61" s="821"/>
      <c r="H61" s="878"/>
      <c r="I61" s="821"/>
    </row>
    <row r="62" spans="1:9" s="813" customFormat="1">
      <c r="B62" s="825"/>
      <c r="C62" s="821"/>
      <c r="D62" s="821"/>
      <c r="E62" s="821"/>
      <c r="F62" s="821"/>
      <c r="G62" s="821"/>
      <c r="H62" s="878"/>
      <c r="I62" s="821"/>
    </row>
    <row r="63" spans="1:9" s="813" customFormat="1">
      <c r="B63" s="807" t="s">
        <v>75</v>
      </c>
      <c r="C63" s="807" t="s">
        <v>76</v>
      </c>
      <c r="D63" s="807" t="s">
        <v>77</v>
      </c>
      <c r="E63" s="807" t="s">
        <v>78</v>
      </c>
      <c r="F63" s="807" t="s">
        <v>79</v>
      </c>
      <c r="G63" s="807" t="s">
        <v>80</v>
      </c>
      <c r="H63" s="807" t="s">
        <v>81</v>
      </c>
      <c r="I63" s="821"/>
    </row>
    <row r="64" spans="1:9" s="813" customFormat="1" ht="26">
      <c r="B64" s="821" t="s">
        <v>1063</v>
      </c>
      <c r="C64" s="851" t="s">
        <v>21</v>
      </c>
      <c r="D64" s="881" t="s">
        <v>1047</v>
      </c>
      <c r="E64" s="881" t="s">
        <v>1003</v>
      </c>
      <c r="F64" s="881" t="s">
        <v>1004</v>
      </c>
      <c r="G64" s="881" t="s">
        <v>1005</v>
      </c>
      <c r="H64" s="851" t="s">
        <v>1048</v>
      </c>
      <c r="I64" s="821"/>
    </row>
    <row r="65" spans="1:10" ht="30" customHeight="1">
      <c r="A65" s="813">
        <f>A54+1</f>
        <v>31</v>
      </c>
      <c r="B65" s="886"/>
      <c r="C65" s="853"/>
      <c r="D65" s="854"/>
      <c r="E65" s="854"/>
      <c r="F65" s="854"/>
      <c r="G65" s="854"/>
      <c r="H65" s="855"/>
      <c r="I65" s="822"/>
    </row>
    <row r="66" spans="1:10" ht="30" customHeight="1">
      <c r="A66" s="813">
        <f t="shared" ref="A66:A78" si="2">+A65+1</f>
        <v>32</v>
      </c>
      <c r="B66" s="856"/>
      <c r="C66" s="853"/>
      <c r="D66" s="854"/>
      <c r="E66" s="854"/>
      <c r="F66" s="854"/>
      <c r="G66" s="854"/>
      <c r="H66" s="855"/>
      <c r="I66" s="822"/>
      <c r="J66" s="887"/>
    </row>
    <row r="67" spans="1:10" ht="30" customHeight="1">
      <c r="A67" s="813">
        <f t="shared" si="2"/>
        <v>33</v>
      </c>
      <c r="B67" s="856"/>
      <c r="C67" s="853"/>
      <c r="D67" s="854"/>
      <c r="E67" s="854"/>
      <c r="F67" s="854"/>
      <c r="G67" s="854"/>
      <c r="H67" s="855"/>
      <c r="I67" s="822"/>
    </row>
    <row r="68" spans="1:10" ht="30" customHeight="1">
      <c r="A68" s="813">
        <f t="shared" si="2"/>
        <v>34</v>
      </c>
      <c r="B68" s="856"/>
      <c r="C68" s="853"/>
      <c r="D68" s="854"/>
      <c r="E68" s="854"/>
      <c r="F68" s="854"/>
      <c r="G68" s="854"/>
      <c r="H68" s="855"/>
      <c r="I68" s="822"/>
    </row>
    <row r="69" spans="1:10" ht="30" customHeight="1">
      <c r="A69" s="813">
        <f t="shared" si="2"/>
        <v>35</v>
      </c>
      <c r="B69" s="856"/>
      <c r="C69" s="854"/>
      <c r="D69" s="882"/>
      <c r="E69" s="854"/>
      <c r="F69" s="854"/>
      <c r="G69" s="854"/>
      <c r="H69" s="855"/>
      <c r="I69" s="822"/>
    </row>
    <row r="70" spans="1:10" ht="30" customHeight="1">
      <c r="A70" s="813">
        <f t="shared" si="2"/>
        <v>36</v>
      </c>
      <c r="B70" s="856"/>
      <c r="C70" s="854"/>
      <c r="D70" s="882"/>
      <c r="E70" s="854"/>
      <c r="F70" s="854"/>
      <c r="G70" s="854"/>
      <c r="H70" s="855"/>
      <c r="I70" s="822"/>
    </row>
    <row r="71" spans="1:10" ht="30" customHeight="1">
      <c r="A71" s="813">
        <f t="shared" si="2"/>
        <v>37</v>
      </c>
      <c r="B71" s="856"/>
      <c r="C71" s="854"/>
      <c r="D71" s="882"/>
      <c r="E71" s="854"/>
      <c r="F71" s="854"/>
      <c r="G71" s="854"/>
      <c r="H71" s="855"/>
      <c r="I71" s="822"/>
    </row>
    <row r="72" spans="1:10" ht="30" customHeight="1">
      <c r="A72" s="813">
        <f t="shared" si="2"/>
        <v>38</v>
      </c>
      <c r="B72" s="954" t="s">
        <v>1114</v>
      </c>
      <c r="C72" s="854"/>
      <c r="D72" s="857"/>
      <c r="E72" s="854"/>
      <c r="F72" s="854"/>
      <c r="G72" s="854"/>
      <c r="H72" s="855"/>
      <c r="I72" s="822"/>
    </row>
    <row r="73" spans="1:10" ht="30" customHeight="1">
      <c r="A73" s="813">
        <f t="shared" si="2"/>
        <v>39</v>
      </c>
      <c r="B73" s="954" t="s">
        <v>1115</v>
      </c>
      <c r="C73" s="854">
        <f>E73</f>
        <v>0</v>
      </c>
      <c r="D73" s="854"/>
      <c r="E73" s="854"/>
      <c r="F73" s="854"/>
      <c r="G73" s="854"/>
      <c r="H73" s="855"/>
      <c r="I73" s="822"/>
    </row>
    <row r="74" spans="1:10" ht="30" customHeight="1">
      <c r="A74" s="813">
        <f t="shared" si="2"/>
        <v>40</v>
      </c>
      <c r="B74" s="858" t="s">
        <v>1064</v>
      </c>
      <c r="C74" s="888">
        <f>E74</f>
        <v>-570561.20848226873</v>
      </c>
      <c r="D74" s="888"/>
      <c r="E74" s="888">
        <f>'GLHP Taxes'!J45</f>
        <v>-570561.20848226873</v>
      </c>
      <c r="F74" s="888"/>
      <c r="G74" s="888"/>
      <c r="H74" s="860" t="s">
        <v>1050</v>
      </c>
      <c r="I74" s="822"/>
    </row>
    <row r="75" spans="1:10" ht="20.25" customHeight="1">
      <c r="A75" s="813">
        <f t="shared" si="2"/>
        <v>41</v>
      </c>
      <c r="B75" s="889" t="s">
        <v>1065</v>
      </c>
      <c r="C75" s="862">
        <f>SUBTOTAL(9,C65:C74)</f>
        <v>-570561.20848226873</v>
      </c>
      <c r="D75" s="862">
        <f>SUM(D65:D74)</f>
        <v>0</v>
      </c>
      <c r="E75" s="862">
        <f>SUM(E65:E74)</f>
        <v>-570561.20848226873</v>
      </c>
      <c r="F75" s="862">
        <f>SUM(F65:F74)</f>
        <v>0</v>
      </c>
      <c r="G75" s="862">
        <f>SUM(G65:G74)</f>
        <v>0</v>
      </c>
      <c r="H75" s="855"/>
      <c r="I75" s="822"/>
    </row>
    <row r="76" spans="1:10" ht="20.25" customHeight="1">
      <c r="A76" s="813">
        <f t="shared" si="2"/>
        <v>42</v>
      </c>
      <c r="B76" s="890" t="s">
        <v>1052</v>
      </c>
      <c r="C76" s="867"/>
      <c r="D76" s="867"/>
      <c r="E76" s="867"/>
      <c r="F76" s="867"/>
      <c r="G76" s="867"/>
      <c r="H76" s="855"/>
      <c r="I76" s="822"/>
    </row>
    <row r="77" spans="1:10" ht="20.25" customHeight="1">
      <c r="A77" s="813">
        <f t="shared" si="2"/>
        <v>43</v>
      </c>
      <c r="B77" s="891" t="s">
        <v>1053</v>
      </c>
      <c r="C77" s="892"/>
      <c r="D77" s="892"/>
      <c r="E77" s="892"/>
      <c r="F77" s="892"/>
      <c r="G77" s="892"/>
      <c r="H77" s="871"/>
      <c r="I77" s="822"/>
    </row>
    <row r="78" spans="1:10" ht="20.25" customHeight="1" thickBot="1">
      <c r="A78" s="813">
        <f t="shared" si="2"/>
        <v>44</v>
      </c>
      <c r="B78" s="872" t="s">
        <v>21</v>
      </c>
      <c r="C78" s="893">
        <f>+C75-C76-C77</f>
        <v>-570561.20848226873</v>
      </c>
      <c r="D78" s="893">
        <f>+D75-D76-D77</f>
        <v>0</v>
      </c>
      <c r="E78" s="893">
        <f>+E75-E76-E77</f>
        <v>-570561.20848226873</v>
      </c>
      <c r="F78" s="893">
        <f>+F75-F76-F77</f>
        <v>0</v>
      </c>
      <c r="G78" s="893">
        <f>+G75-G76-G77</f>
        <v>0</v>
      </c>
      <c r="H78" s="874"/>
      <c r="I78" s="822"/>
    </row>
    <row r="79" spans="1:10" ht="20.25" customHeight="1" thickTop="1">
      <c r="A79" s="813"/>
      <c r="B79" s="821" t="s">
        <v>1066</v>
      </c>
      <c r="C79" s="821"/>
      <c r="D79" s="821"/>
      <c r="E79" s="826"/>
      <c r="F79" s="826"/>
      <c r="G79" s="822"/>
      <c r="H79" s="894"/>
      <c r="I79" s="822"/>
    </row>
    <row r="80" spans="1:10" ht="20.25" customHeight="1">
      <c r="A80" s="813"/>
      <c r="B80" s="1219" t="s">
        <v>1055</v>
      </c>
      <c r="C80" s="1220"/>
      <c r="D80" s="1220"/>
      <c r="E80" s="1220"/>
      <c r="F80" s="1220"/>
      <c r="G80" s="1220"/>
      <c r="H80" s="822"/>
    </row>
    <row r="81" spans="1:9" ht="20.25" customHeight="1">
      <c r="A81" s="813"/>
      <c r="B81" s="825" t="s">
        <v>1056</v>
      </c>
      <c r="C81" s="822"/>
      <c r="D81" s="821"/>
      <c r="E81" s="821"/>
      <c r="F81" s="826"/>
      <c r="G81" s="826"/>
      <c r="H81" s="822"/>
    </row>
    <row r="82" spans="1:9" ht="20.25" customHeight="1">
      <c r="A82" s="813"/>
      <c r="B82" s="825" t="s">
        <v>1057</v>
      </c>
      <c r="C82" s="822"/>
      <c r="D82" s="821"/>
      <c r="E82" s="821"/>
      <c r="F82" s="826"/>
      <c r="G82" s="826"/>
      <c r="H82" s="822"/>
    </row>
    <row r="83" spans="1:9" ht="20.25" customHeight="1">
      <c r="A83" s="813"/>
      <c r="B83" s="825" t="s">
        <v>1058</v>
      </c>
      <c r="C83" s="822"/>
      <c r="D83" s="821"/>
      <c r="E83" s="821"/>
      <c r="F83" s="826"/>
      <c r="G83" s="826"/>
      <c r="H83" s="822"/>
    </row>
    <row r="84" spans="1:9" ht="35.25" customHeight="1">
      <c r="A84" s="813"/>
      <c r="B84" s="1219" t="s">
        <v>1059</v>
      </c>
      <c r="C84" s="1219"/>
      <c r="D84" s="1219"/>
      <c r="E84" s="1219"/>
      <c r="F84" s="1219"/>
      <c r="G84" s="1219"/>
      <c r="H84" s="822"/>
    </row>
    <row r="85" spans="1:9">
      <c r="B85" s="895"/>
      <c r="C85" s="822"/>
      <c r="D85" s="822"/>
      <c r="E85" s="822"/>
      <c r="F85" s="822"/>
      <c r="G85" s="822"/>
      <c r="H85" s="822"/>
      <c r="I85" s="822"/>
    </row>
    <row r="86" spans="1:9" ht="15.75" customHeight="1">
      <c r="B86" s="896"/>
      <c r="C86" s="896"/>
      <c r="D86" s="896"/>
      <c r="E86" s="896"/>
      <c r="F86" s="896"/>
      <c r="G86" s="896"/>
      <c r="H86" s="896"/>
      <c r="I86" s="822"/>
    </row>
    <row r="87" spans="1:9">
      <c r="B87" s="1221"/>
      <c r="C87" s="1221"/>
      <c r="D87" s="1221"/>
      <c r="E87" s="1221"/>
      <c r="F87" s="1221"/>
      <c r="G87" s="1221"/>
      <c r="H87" s="1221"/>
      <c r="I87" s="897"/>
    </row>
    <row r="88" spans="1:9">
      <c r="B88" s="821"/>
      <c r="C88" s="821"/>
      <c r="D88" s="821"/>
      <c r="E88" s="821"/>
      <c r="F88" s="821"/>
      <c r="G88" s="821"/>
      <c r="H88" s="821"/>
      <c r="I88" s="822"/>
    </row>
    <row r="89" spans="1:9">
      <c r="B89" s="821"/>
      <c r="C89" s="821"/>
      <c r="D89" s="821"/>
      <c r="E89" s="821"/>
      <c r="F89" s="821"/>
      <c r="G89" s="821"/>
      <c r="H89" s="821"/>
      <c r="I89" s="822"/>
    </row>
    <row r="90" spans="1:9" ht="15.75" customHeight="1">
      <c r="B90" s="821"/>
      <c r="C90" s="821"/>
      <c r="D90" s="821"/>
      <c r="E90" s="821"/>
      <c r="F90" s="821"/>
      <c r="G90" s="821"/>
      <c r="H90" s="821"/>
      <c r="I90" s="822"/>
    </row>
    <row r="91" spans="1:9">
      <c r="B91" s="821"/>
      <c r="C91" s="821"/>
      <c r="D91" s="823"/>
      <c r="E91" s="823"/>
      <c r="F91" s="823"/>
      <c r="G91" s="823"/>
      <c r="H91" s="823"/>
      <c r="I91" s="824"/>
    </row>
    <row r="92" spans="1:9">
      <c r="B92" s="821"/>
      <c r="C92" s="821"/>
      <c r="D92" s="823"/>
      <c r="E92" s="823"/>
      <c r="F92" s="823"/>
      <c r="G92" s="823"/>
      <c r="H92" s="823"/>
      <c r="I92" s="824"/>
    </row>
    <row r="93" spans="1:9">
      <c r="B93" s="825"/>
      <c r="C93" s="821"/>
      <c r="D93" s="826"/>
      <c r="E93" s="826"/>
      <c r="F93" s="821"/>
      <c r="G93" s="821"/>
      <c r="H93" s="821"/>
      <c r="I93" s="822"/>
    </row>
    <row r="94" spans="1:9">
      <c r="B94" s="825"/>
      <c r="C94" s="821"/>
      <c r="D94" s="528"/>
      <c r="E94" s="528"/>
      <c r="F94" s="821"/>
      <c r="G94" s="821"/>
      <c r="H94" s="821"/>
      <c r="I94" s="822"/>
    </row>
    <row r="95" spans="1:9">
      <c r="B95" s="825"/>
      <c r="C95" s="821"/>
      <c r="D95" s="528"/>
      <c r="E95" s="528"/>
      <c r="F95" s="821"/>
      <c r="G95" s="821"/>
      <c r="H95" s="821"/>
      <c r="I95" s="822"/>
    </row>
    <row r="96" spans="1:9">
      <c r="B96" s="825"/>
      <c r="C96" s="821"/>
      <c r="D96" s="528"/>
      <c r="E96" s="528"/>
      <c r="F96" s="821"/>
      <c r="G96" s="821"/>
      <c r="H96" s="821"/>
      <c r="I96" s="822"/>
    </row>
    <row r="97" spans="2:9">
      <c r="B97" s="825"/>
      <c r="C97" s="821"/>
      <c r="D97" s="528"/>
      <c r="E97" s="528"/>
      <c r="F97" s="821"/>
      <c r="G97" s="821"/>
      <c r="H97" s="821"/>
      <c r="I97" s="822"/>
    </row>
    <row r="98" spans="2:9">
      <c r="B98" s="825"/>
      <c r="C98" s="821"/>
      <c r="D98" s="528"/>
      <c r="E98" s="528"/>
      <c r="F98" s="821"/>
      <c r="G98" s="821"/>
      <c r="H98" s="821"/>
      <c r="I98" s="822"/>
    </row>
    <row r="99" spans="2:9">
      <c r="B99" s="825"/>
      <c r="C99" s="821"/>
      <c r="D99" s="528"/>
      <c r="E99" s="528"/>
      <c r="F99" s="821"/>
      <c r="G99" s="821"/>
      <c r="H99" s="821"/>
      <c r="I99" s="822"/>
    </row>
    <row r="100" spans="2:9">
      <c r="B100" s="825"/>
      <c r="C100" s="821"/>
      <c r="D100" s="528"/>
      <c r="E100" s="528"/>
      <c r="F100" s="821"/>
      <c r="G100" s="821"/>
      <c r="H100" s="821"/>
      <c r="I100" s="822"/>
    </row>
    <row r="101" spans="2:9">
      <c r="B101" s="825"/>
      <c r="C101" s="821"/>
      <c r="D101" s="528"/>
      <c r="E101" s="528"/>
      <c r="F101" s="821"/>
      <c r="G101" s="821"/>
      <c r="H101" s="821"/>
      <c r="I101" s="822"/>
    </row>
    <row r="102" spans="2:9">
      <c r="B102" s="825"/>
      <c r="C102" s="821"/>
      <c r="D102" s="528"/>
      <c r="E102" s="528"/>
      <c r="F102" s="821"/>
      <c r="G102" s="821"/>
      <c r="H102" s="821"/>
      <c r="I102" s="822"/>
    </row>
    <row r="103" spans="2:9">
      <c r="B103" s="825"/>
      <c r="C103" s="821"/>
      <c r="D103" s="528"/>
      <c r="E103" s="528"/>
      <c r="F103" s="821"/>
      <c r="G103" s="821"/>
      <c r="H103" s="821"/>
      <c r="I103" s="822"/>
    </row>
    <row r="104" spans="2:9">
      <c r="B104" s="821"/>
      <c r="C104" s="821"/>
      <c r="D104" s="528"/>
      <c r="E104" s="528"/>
      <c r="F104" s="821"/>
      <c r="G104" s="821"/>
      <c r="H104" s="821"/>
      <c r="I104" s="822"/>
    </row>
    <row r="105" spans="2:9">
      <c r="B105" s="825"/>
      <c r="C105" s="821"/>
      <c r="D105" s="528"/>
      <c r="E105" s="528"/>
      <c r="F105" s="821"/>
      <c r="G105" s="821"/>
      <c r="H105" s="821"/>
      <c r="I105" s="822"/>
    </row>
    <row r="106" spans="2:9">
      <c r="B106" s="821"/>
      <c r="C106" s="821"/>
      <c r="D106" s="528"/>
      <c r="E106" s="528"/>
      <c r="F106" s="821"/>
      <c r="G106" s="821"/>
      <c r="H106" s="821"/>
      <c r="I106" s="822"/>
    </row>
    <row r="107" spans="2:9">
      <c r="B107" s="825"/>
      <c r="C107" s="821"/>
      <c r="D107" s="821"/>
      <c r="E107" s="821"/>
      <c r="F107" s="821"/>
      <c r="G107" s="821"/>
      <c r="H107" s="821"/>
      <c r="I107" s="822"/>
    </row>
    <row r="108" spans="2:9">
      <c r="B108" s="825"/>
      <c r="C108" s="821"/>
      <c r="D108" s="821"/>
      <c r="E108" s="821"/>
      <c r="F108" s="821"/>
      <c r="G108" s="821"/>
      <c r="H108" s="821"/>
    </row>
    <row r="109" spans="2:9">
      <c r="B109" s="825"/>
      <c r="C109" s="821"/>
      <c r="D109" s="821"/>
      <c r="E109" s="821"/>
      <c r="F109" s="821"/>
      <c r="G109" s="821"/>
      <c r="H109" s="821"/>
    </row>
    <row r="110" spans="2:9">
      <c r="B110" s="825"/>
      <c r="C110" s="821"/>
      <c r="D110" s="821"/>
      <c r="E110" s="821"/>
      <c r="F110" s="821"/>
      <c r="G110" s="821"/>
      <c r="H110" s="821"/>
    </row>
    <row r="111" spans="2:9">
      <c r="B111" s="825"/>
      <c r="C111" s="821"/>
      <c r="D111" s="821"/>
      <c r="E111" s="821"/>
      <c r="F111" s="821"/>
      <c r="G111" s="821"/>
      <c r="H111" s="821"/>
    </row>
    <row r="112" spans="2:9">
      <c r="B112" s="825"/>
      <c r="C112" s="821"/>
      <c r="D112" s="821"/>
      <c r="E112" s="821"/>
      <c r="F112" s="821"/>
      <c r="G112" s="821"/>
      <c r="H112" s="821"/>
    </row>
    <row r="113" spans="2:8">
      <c r="B113" s="825"/>
      <c r="C113" s="821"/>
      <c r="D113" s="821"/>
      <c r="E113" s="821"/>
      <c r="F113" s="821"/>
      <c r="G113" s="821"/>
      <c r="H113" s="821"/>
    </row>
    <row r="114" spans="2:8">
      <c r="B114" s="825"/>
      <c r="C114" s="821"/>
      <c r="D114" s="821"/>
      <c r="E114" s="821"/>
      <c r="F114" s="821"/>
      <c r="G114" s="821"/>
      <c r="H114" s="821"/>
    </row>
    <row r="115" spans="2:8">
      <c r="B115" s="825"/>
      <c r="C115" s="821"/>
      <c r="D115" s="821"/>
      <c r="E115" s="821"/>
      <c r="F115" s="821"/>
      <c r="G115" s="821"/>
      <c r="H115" s="821"/>
    </row>
    <row r="116" spans="2:8">
      <c r="B116" s="825"/>
      <c r="C116" s="821"/>
      <c r="D116" s="821"/>
      <c r="E116" s="821"/>
      <c r="F116" s="821"/>
      <c r="G116" s="821"/>
      <c r="H116" s="821"/>
    </row>
    <row r="117" spans="2:8">
      <c r="B117" s="825"/>
      <c r="C117" s="821"/>
      <c r="D117" s="821"/>
      <c r="E117" s="821"/>
      <c r="F117" s="821"/>
      <c r="G117" s="821"/>
      <c r="H117" s="821"/>
    </row>
    <row r="118" spans="2:8">
      <c r="B118" s="825"/>
      <c r="C118" s="821"/>
      <c r="D118" s="821"/>
      <c r="E118" s="821"/>
      <c r="F118" s="821"/>
      <c r="G118" s="821"/>
      <c r="H118" s="821"/>
    </row>
    <row r="119" spans="2:8">
      <c r="B119" s="825"/>
      <c r="C119" s="821"/>
      <c r="D119" s="821"/>
      <c r="E119" s="821"/>
      <c r="F119" s="821"/>
      <c r="G119" s="821"/>
      <c r="H119" s="821"/>
    </row>
    <row r="120" spans="2:8">
      <c r="B120" s="825"/>
      <c r="C120" s="821"/>
      <c r="D120" s="821"/>
      <c r="E120" s="821"/>
      <c r="F120" s="821"/>
      <c r="G120" s="821"/>
      <c r="H120" s="821"/>
    </row>
    <row r="121" spans="2:8">
      <c r="B121" s="825"/>
      <c r="C121" s="821"/>
      <c r="D121" s="821"/>
      <c r="E121" s="821"/>
      <c r="F121" s="821"/>
      <c r="G121" s="821"/>
      <c r="H121" s="821"/>
    </row>
    <row r="122" spans="2:8">
      <c r="B122" s="825"/>
      <c r="C122" s="821"/>
      <c r="D122" s="821"/>
      <c r="E122" s="821"/>
      <c r="F122" s="821"/>
      <c r="G122" s="821"/>
      <c r="H122" s="821"/>
    </row>
    <row r="123" spans="2:8">
      <c r="B123" s="825"/>
      <c r="C123" s="821"/>
      <c r="D123" s="821"/>
      <c r="E123" s="821"/>
      <c r="F123" s="821"/>
      <c r="G123" s="821"/>
      <c r="H123" s="821"/>
    </row>
    <row r="124" spans="2:8">
      <c r="B124" s="825"/>
      <c r="C124" s="821"/>
      <c r="D124" s="821"/>
      <c r="E124" s="821"/>
      <c r="F124" s="821"/>
      <c r="G124" s="821"/>
      <c r="H124" s="821"/>
    </row>
    <row r="125" spans="2:8">
      <c r="B125" s="825"/>
      <c r="C125" s="821"/>
      <c r="D125" s="821"/>
      <c r="E125" s="821"/>
      <c r="F125" s="821"/>
      <c r="G125" s="821"/>
      <c r="H125" s="821"/>
    </row>
    <row r="126" spans="2:8">
      <c r="B126" s="825"/>
      <c r="C126" s="821"/>
      <c r="D126" s="821"/>
      <c r="E126" s="821"/>
      <c r="F126" s="821"/>
      <c r="G126" s="821"/>
      <c r="H126" s="821"/>
    </row>
    <row r="127" spans="2:8">
      <c r="B127" s="825"/>
      <c r="C127" s="821"/>
      <c r="D127" s="821"/>
      <c r="E127" s="821"/>
      <c r="F127" s="821"/>
      <c r="G127" s="821"/>
      <c r="H127" s="821"/>
    </row>
    <row r="128" spans="2:8">
      <c r="B128" s="825"/>
      <c r="C128" s="821"/>
      <c r="D128" s="821"/>
      <c r="E128" s="821"/>
      <c r="F128" s="821"/>
      <c r="G128" s="821"/>
      <c r="H128" s="821"/>
    </row>
    <row r="129" spans="2:8">
      <c r="B129" s="825"/>
      <c r="C129" s="821"/>
      <c r="D129" s="821"/>
      <c r="E129" s="821"/>
      <c r="F129" s="821"/>
      <c r="G129" s="821"/>
      <c r="H129" s="821"/>
    </row>
    <row r="130" spans="2:8">
      <c r="B130" s="825"/>
      <c r="C130" s="821"/>
      <c r="D130" s="821"/>
      <c r="E130" s="821"/>
      <c r="F130" s="821"/>
      <c r="G130" s="821"/>
      <c r="H130" s="821"/>
    </row>
    <row r="131" spans="2:8">
      <c r="B131" s="825"/>
      <c r="C131" s="821"/>
      <c r="D131" s="821"/>
      <c r="E131" s="821"/>
      <c r="F131" s="821"/>
      <c r="G131" s="821"/>
      <c r="H131" s="821"/>
    </row>
    <row r="132" spans="2:8">
      <c r="B132" s="825"/>
      <c r="C132" s="821"/>
      <c r="D132" s="821"/>
      <c r="E132" s="821"/>
      <c r="F132" s="821"/>
      <c r="G132" s="821"/>
      <c r="H132" s="821"/>
    </row>
    <row r="133" spans="2:8">
      <c r="B133" s="825"/>
      <c r="C133" s="821"/>
      <c r="D133" s="821"/>
      <c r="E133" s="821"/>
      <c r="F133" s="821"/>
      <c r="G133" s="821"/>
      <c r="H133" s="821"/>
    </row>
    <row r="134" spans="2:8">
      <c r="B134" s="825"/>
      <c r="C134" s="821"/>
      <c r="D134" s="821"/>
      <c r="E134" s="821"/>
      <c r="F134" s="821"/>
      <c r="G134" s="821"/>
      <c r="H134" s="821"/>
    </row>
    <row r="135" spans="2:8">
      <c r="B135" s="825"/>
      <c r="C135" s="821"/>
      <c r="D135" s="821"/>
      <c r="E135" s="821"/>
      <c r="F135" s="821"/>
      <c r="G135" s="821"/>
      <c r="H135" s="821"/>
    </row>
    <row r="136" spans="2:8">
      <c r="B136" s="825"/>
      <c r="C136" s="821"/>
      <c r="D136" s="821"/>
      <c r="E136" s="821"/>
      <c r="F136" s="821"/>
      <c r="G136" s="821"/>
      <c r="H136" s="821"/>
    </row>
    <row r="137" spans="2:8">
      <c r="B137" s="825"/>
      <c r="C137" s="821"/>
      <c r="D137" s="821"/>
      <c r="E137" s="821"/>
      <c r="F137" s="821"/>
      <c r="G137" s="821"/>
      <c r="H137" s="821"/>
    </row>
    <row r="138" spans="2:8">
      <c r="B138" s="825"/>
      <c r="C138" s="821"/>
      <c r="D138" s="821"/>
      <c r="E138" s="821"/>
      <c r="F138" s="821"/>
      <c r="G138" s="821"/>
      <c r="H138" s="821"/>
    </row>
    <row r="139" spans="2:8">
      <c r="B139" s="825"/>
      <c r="C139" s="821"/>
      <c r="D139" s="821"/>
      <c r="E139" s="821"/>
      <c r="F139" s="821"/>
      <c r="G139" s="821"/>
      <c r="H139" s="821"/>
    </row>
    <row r="140" spans="2:8">
      <c r="B140" s="825"/>
      <c r="C140" s="821"/>
      <c r="D140" s="821"/>
      <c r="E140" s="821"/>
      <c r="F140" s="821"/>
      <c r="G140" s="821"/>
      <c r="H140" s="821"/>
    </row>
    <row r="141" spans="2:8">
      <c r="B141" s="825"/>
      <c r="C141" s="821"/>
      <c r="D141" s="821"/>
      <c r="E141" s="821"/>
      <c r="F141" s="821"/>
      <c r="G141" s="821"/>
      <c r="H141" s="821"/>
    </row>
    <row r="142" spans="2:8">
      <c r="B142" s="825"/>
      <c r="C142" s="821"/>
      <c r="D142" s="821"/>
      <c r="E142" s="821"/>
      <c r="F142" s="821"/>
      <c r="G142" s="821"/>
      <c r="H142" s="821"/>
    </row>
    <row r="143" spans="2:8">
      <c r="B143" s="825"/>
      <c r="C143" s="821"/>
      <c r="D143" s="821"/>
      <c r="E143" s="821"/>
      <c r="F143" s="821"/>
      <c r="G143" s="821"/>
      <c r="H143" s="821"/>
    </row>
    <row r="144" spans="2:8">
      <c r="B144" s="825"/>
      <c r="C144" s="821"/>
      <c r="D144" s="821"/>
      <c r="E144" s="821"/>
      <c r="F144" s="821"/>
      <c r="G144" s="821"/>
      <c r="H144" s="821"/>
    </row>
    <row r="145" spans="2:8">
      <c r="B145" s="825"/>
      <c r="C145" s="821"/>
      <c r="D145" s="821"/>
      <c r="E145" s="821"/>
      <c r="F145" s="821"/>
      <c r="G145" s="821"/>
      <c r="H145" s="821"/>
    </row>
    <row r="146" spans="2:8">
      <c r="B146" s="825"/>
      <c r="C146" s="821"/>
      <c r="D146" s="821"/>
      <c r="E146" s="821"/>
      <c r="F146" s="821"/>
      <c r="G146" s="821"/>
      <c r="H146" s="821"/>
    </row>
    <row r="147" spans="2:8">
      <c r="B147" s="825"/>
      <c r="C147" s="821"/>
      <c r="D147" s="821"/>
      <c r="E147" s="821"/>
      <c r="F147" s="821"/>
      <c r="G147" s="821"/>
      <c r="H147" s="821"/>
    </row>
    <row r="148" spans="2:8">
      <c r="B148" s="825"/>
      <c r="C148" s="821"/>
      <c r="D148" s="821"/>
      <c r="E148" s="821"/>
      <c r="F148" s="821"/>
      <c r="G148" s="821"/>
      <c r="H148" s="821"/>
    </row>
    <row r="149" spans="2:8">
      <c r="B149" s="825"/>
      <c r="C149" s="821"/>
      <c r="D149" s="821"/>
      <c r="E149" s="821"/>
      <c r="F149" s="821"/>
      <c r="G149" s="821"/>
      <c r="H149" s="821"/>
    </row>
    <row r="150" spans="2:8">
      <c r="B150" s="825"/>
      <c r="C150" s="821"/>
      <c r="D150" s="821"/>
      <c r="E150" s="821"/>
      <c r="F150" s="821"/>
      <c r="G150" s="821"/>
      <c r="H150" s="821"/>
    </row>
    <row r="151" spans="2:8">
      <c r="B151" s="825"/>
      <c r="C151" s="821"/>
      <c r="D151" s="821"/>
      <c r="E151" s="821"/>
      <c r="F151" s="821"/>
      <c r="G151" s="821"/>
      <c r="H151" s="821"/>
    </row>
    <row r="152" spans="2:8">
      <c r="B152" s="825"/>
      <c r="C152" s="821"/>
      <c r="D152" s="821"/>
      <c r="E152" s="821"/>
      <c r="F152" s="821"/>
      <c r="G152" s="821"/>
      <c r="H152" s="821"/>
    </row>
    <row r="153" spans="2:8">
      <c r="B153" s="825"/>
      <c r="C153" s="821"/>
      <c r="D153" s="821"/>
      <c r="E153" s="821"/>
      <c r="F153" s="821"/>
      <c r="G153" s="821"/>
      <c r="H153" s="821"/>
    </row>
    <row r="154" spans="2:8">
      <c r="B154" s="825"/>
      <c r="C154" s="821"/>
      <c r="D154" s="821"/>
      <c r="E154" s="821"/>
      <c r="F154" s="821"/>
      <c r="G154" s="821"/>
      <c r="H154" s="821"/>
    </row>
    <row r="155" spans="2:8">
      <c r="B155" s="825"/>
      <c r="C155" s="821"/>
      <c r="D155" s="821"/>
      <c r="E155" s="821"/>
      <c r="F155" s="821"/>
      <c r="G155" s="821"/>
      <c r="H155" s="821"/>
    </row>
    <row r="156" spans="2:8">
      <c r="B156" s="825"/>
      <c r="C156" s="821"/>
      <c r="D156" s="821"/>
      <c r="E156" s="821"/>
      <c r="F156" s="821"/>
      <c r="G156" s="821"/>
      <c r="H156" s="821"/>
    </row>
    <row r="157" spans="2:8">
      <c r="B157" s="825"/>
      <c r="C157" s="821"/>
      <c r="D157" s="821"/>
      <c r="E157" s="821"/>
      <c r="F157" s="821"/>
      <c r="G157" s="821"/>
      <c r="H157" s="821"/>
    </row>
    <row r="158" spans="2:8">
      <c r="B158" s="825"/>
      <c r="C158" s="821"/>
      <c r="D158" s="821"/>
      <c r="E158" s="821"/>
      <c r="F158" s="821"/>
      <c r="G158" s="821"/>
      <c r="H158" s="821"/>
    </row>
    <row r="159" spans="2:8">
      <c r="B159" s="825"/>
      <c r="C159" s="821"/>
      <c r="D159" s="821"/>
      <c r="E159" s="821"/>
      <c r="F159" s="821"/>
      <c r="G159" s="821"/>
      <c r="H159" s="821"/>
    </row>
    <row r="160" spans="2:8">
      <c r="B160" s="825"/>
      <c r="C160" s="821"/>
      <c r="D160" s="821"/>
      <c r="E160" s="821"/>
      <c r="F160" s="821"/>
      <c r="G160" s="821"/>
      <c r="H160" s="821"/>
    </row>
    <row r="161" spans="2:8">
      <c r="B161" s="825"/>
      <c r="C161" s="821"/>
      <c r="D161" s="821"/>
      <c r="E161" s="821"/>
      <c r="F161" s="821"/>
      <c r="G161" s="821"/>
      <c r="H161" s="821"/>
    </row>
    <row r="162" spans="2:8">
      <c r="B162" s="825"/>
      <c r="C162" s="821"/>
      <c r="D162" s="821"/>
      <c r="E162" s="821"/>
      <c r="F162" s="821"/>
      <c r="G162" s="821"/>
      <c r="H162" s="821"/>
    </row>
    <row r="163" spans="2:8">
      <c r="B163" s="825"/>
      <c r="C163" s="821"/>
      <c r="D163" s="821"/>
      <c r="E163" s="821"/>
      <c r="F163" s="821"/>
      <c r="G163" s="821"/>
      <c r="H163" s="821"/>
    </row>
    <row r="164" spans="2:8">
      <c r="B164" s="825"/>
      <c r="C164" s="821"/>
      <c r="D164" s="821"/>
      <c r="E164" s="821"/>
      <c r="F164" s="821"/>
      <c r="G164" s="821"/>
      <c r="H164" s="821"/>
    </row>
    <row r="165" spans="2:8">
      <c r="B165" s="825"/>
      <c r="C165" s="821"/>
      <c r="D165" s="821"/>
      <c r="E165" s="821"/>
      <c r="F165" s="821"/>
      <c r="G165" s="821"/>
      <c r="H165" s="821"/>
    </row>
    <row r="166" spans="2:8">
      <c r="B166" s="825"/>
      <c r="C166" s="821"/>
      <c r="D166" s="821"/>
      <c r="E166" s="821"/>
      <c r="F166" s="821"/>
      <c r="G166" s="821"/>
      <c r="H166" s="821"/>
    </row>
    <row r="167" spans="2:8">
      <c r="B167" s="825"/>
      <c r="C167" s="821"/>
      <c r="D167" s="821"/>
      <c r="E167" s="821"/>
      <c r="F167" s="821"/>
      <c r="G167" s="821"/>
      <c r="H167" s="821"/>
    </row>
    <row r="168" spans="2:8">
      <c r="B168" s="825"/>
      <c r="C168" s="821"/>
      <c r="D168" s="821"/>
      <c r="E168" s="821"/>
      <c r="F168" s="821"/>
      <c r="G168" s="821"/>
      <c r="H168" s="821"/>
    </row>
    <row r="169" spans="2:8">
      <c r="B169" s="825"/>
      <c r="C169" s="821"/>
      <c r="D169" s="821"/>
      <c r="E169" s="821"/>
      <c r="F169" s="821"/>
      <c r="G169" s="821"/>
      <c r="H169" s="821"/>
    </row>
    <row r="170" spans="2:8">
      <c r="B170" s="825"/>
      <c r="C170" s="821"/>
      <c r="D170" s="821"/>
      <c r="E170" s="821"/>
      <c r="F170" s="821"/>
      <c r="G170" s="821"/>
      <c r="H170" s="821"/>
    </row>
    <row r="171" spans="2:8">
      <c r="B171" s="825"/>
      <c r="C171" s="821"/>
      <c r="D171" s="821"/>
      <c r="E171" s="821"/>
      <c r="F171" s="821"/>
      <c r="G171" s="821"/>
      <c r="H171" s="821"/>
    </row>
    <row r="172" spans="2:8">
      <c r="B172" s="825"/>
      <c r="C172" s="821"/>
      <c r="D172" s="821"/>
      <c r="E172" s="821"/>
      <c r="F172" s="821"/>
      <c r="G172" s="821"/>
      <c r="H172" s="821"/>
    </row>
    <row r="173" spans="2:8">
      <c r="B173" s="825"/>
      <c r="C173" s="821"/>
      <c r="D173" s="821"/>
      <c r="E173" s="821"/>
      <c r="F173" s="821"/>
      <c r="G173" s="821"/>
      <c r="H173" s="821"/>
    </row>
    <row r="174" spans="2:8">
      <c r="B174" s="825"/>
      <c r="C174" s="821"/>
      <c r="D174" s="821"/>
      <c r="E174" s="821"/>
      <c r="F174" s="821"/>
      <c r="G174" s="821"/>
      <c r="H174" s="821"/>
    </row>
    <row r="175" spans="2:8">
      <c r="B175" s="825"/>
      <c r="C175" s="821"/>
      <c r="D175" s="821"/>
      <c r="E175" s="821"/>
      <c r="F175" s="821"/>
      <c r="G175" s="821"/>
      <c r="H175" s="821"/>
    </row>
    <row r="176" spans="2:8">
      <c r="B176" s="825"/>
      <c r="C176" s="821"/>
      <c r="D176" s="821"/>
      <c r="E176" s="821"/>
      <c r="F176" s="821"/>
      <c r="G176" s="821"/>
      <c r="H176" s="821"/>
    </row>
    <row r="177" spans="2:8">
      <c r="B177" s="825"/>
      <c r="C177" s="821"/>
      <c r="D177" s="821"/>
      <c r="E177" s="821"/>
      <c r="F177" s="821"/>
      <c r="G177" s="821"/>
      <c r="H177" s="821"/>
    </row>
    <row r="178" spans="2:8">
      <c r="B178" s="825"/>
      <c r="C178" s="821"/>
      <c r="D178" s="821"/>
      <c r="E178" s="821"/>
      <c r="F178" s="821"/>
      <c r="G178" s="821"/>
      <c r="H178" s="821"/>
    </row>
    <row r="179" spans="2:8">
      <c r="B179" s="825"/>
      <c r="C179" s="821"/>
      <c r="D179" s="821"/>
      <c r="E179" s="821"/>
      <c r="F179" s="821"/>
      <c r="G179" s="821"/>
      <c r="H179" s="821"/>
    </row>
    <row r="180" spans="2:8">
      <c r="B180" s="825"/>
      <c r="C180" s="821"/>
      <c r="D180" s="821"/>
      <c r="E180" s="821"/>
      <c r="F180" s="821"/>
      <c r="G180" s="821"/>
      <c r="H180" s="821"/>
    </row>
    <row r="181" spans="2:8">
      <c r="B181" s="825"/>
      <c r="C181" s="821"/>
      <c r="D181" s="821"/>
      <c r="E181" s="821"/>
      <c r="F181" s="821"/>
      <c r="G181" s="821"/>
      <c r="H181" s="821"/>
    </row>
    <row r="182" spans="2:8">
      <c r="B182" s="825"/>
      <c r="C182" s="821"/>
      <c r="D182" s="821"/>
      <c r="E182" s="821"/>
      <c r="F182" s="821"/>
      <c r="G182" s="821"/>
      <c r="H182" s="821"/>
    </row>
    <row r="183" spans="2:8">
      <c r="B183" s="825"/>
      <c r="C183" s="821"/>
      <c r="D183" s="821"/>
      <c r="E183" s="821"/>
      <c r="F183" s="821"/>
      <c r="G183" s="821"/>
      <c r="H183" s="821"/>
    </row>
    <row r="184" spans="2:8">
      <c r="B184" s="825"/>
      <c r="C184" s="821"/>
      <c r="D184" s="821"/>
      <c r="E184" s="821"/>
      <c r="F184" s="821"/>
      <c r="G184" s="821"/>
      <c r="H184" s="821"/>
    </row>
    <row r="185" spans="2:8">
      <c r="B185" s="825"/>
      <c r="C185" s="821"/>
      <c r="D185" s="821"/>
      <c r="E185" s="821"/>
      <c r="F185" s="821"/>
      <c r="G185" s="821"/>
      <c r="H185" s="821"/>
    </row>
    <row r="186" spans="2:8">
      <c r="B186" s="825"/>
      <c r="C186" s="821"/>
      <c r="D186" s="821"/>
      <c r="E186" s="821"/>
      <c r="F186" s="821"/>
      <c r="G186" s="821"/>
      <c r="H186" s="821"/>
    </row>
    <row r="187" spans="2:8">
      <c r="B187" s="825"/>
      <c r="C187" s="821"/>
      <c r="D187" s="821"/>
      <c r="E187" s="821"/>
      <c r="F187" s="821"/>
      <c r="G187" s="821"/>
      <c r="H187" s="821"/>
    </row>
    <row r="188" spans="2:8">
      <c r="B188" s="825"/>
      <c r="C188" s="821"/>
      <c r="D188" s="821"/>
      <c r="E188" s="821"/>
      <c r="F188" s="821"/>
      <c r="G188" s="821"/>
      <c r="H188" s="821"/>
    </row>
    <row r="189" spans="2:8">
      <c r="B189" s="825"/>
      <c r="C189" s="821"/>
      <c r="D189" s="821"/>
      <c r="E189" s="821"/>
      <c r="F189" s="821"/>
      <c r="G189" s="821"/>
      <c r="H189" s="821"/>
    </row>
    <row r="190" spans="2:8">
      <c r="B190" s="825"/>
      <c r="C190" s="821"/>
      <c r="D190" s="821"/>
      <c r="E190" s="821"/>
      <c r="F190" s="821"/>
      <c r="G190" s="821"/>
      <c r="H190" s="821"/>
    </row>
    <row r="191" spans="2:8">
      <c r="B191" s="825"/>
      <c r="C191" s="821"/>
      <c r="D191" s="821"/>
      <c r="E191" s="821"/>
      <c r="F191" s="821"/>
      <c r="G191" s="821"/>
      <c r="H191" s="821"/>
    </row>
    <row r="192" spans="2:8">
      <c r="B192" s="825"/>
      <c r="C192" s="821"/>
      <c r="D192" s="821"/>
      <c r="E192" s="821"/>
      <c r="F192" s="821"/>
      <c r="G192" s="821"/>
      <c r="H192" s="821"/>
    </row>
    <row r="193" spans="2:8">
      <c r="B193" s="825"/>
      <c r="C193" s="821"/>
      <c r="D193" s="821"/>
      <c r="E193" s="821"/>
      <c r="F193" s="821"/>
      <c r="G193" s="821"/>
      <c r="H193" s="821"/>
    </row>
    <row r="194" spans="2:8">
      <c r="B194" s="825"/>
      <c r="C194" s="821"/>
      <c r="D194" s="821"/>
      <c r="E194" s="821"/>
      <c r="F194" s="821"/>
      <c r="G194" s="821"/>
      <c r="H194" s="821"/>
    </row>
    <row r="195" spans="2:8">
      <c r="B195" s="825"/>
      <c r="C195" s="821"/>
      <c r="D195" s="821"/>
      <c r="E195" s="821"/>
      <c r="F195" s="821"/>
      <c r="G195" s="821"/>
      <c r="H195" s="821"/>
    </row>
    <row r="196" spans="2:8">
      <c r="B196" s="825"/>
      <c r="C196" s="821"/>
      <c r="D196" s="821"/>
      <c r="E196" s="821"/>
      <c r="F196" s="821"/>
      <c r="G196" s="821"/>
      <c r="H196" s="821"/>
    </row>
    <row r="197" spans="2:8">
      <c r="B197" s="825"/>
      <c r="C197" s="821"/>
      <c r="D197" s="821"/>
      <c r="E197" s="821"/>
      <c r="F197" s="821"/>
      <c r="G197" s="821"/>
      <c r="H197" s="821"/>
    </row>
    <row r="198" spans="2:8">
      <c r="B198" s="825"/>
      <c r="C198" s="821"/>
      <c r="D198" s="821"/>
      <c r="E198" s="821"/>
      <c r="F198" s="821"/>
      <c r="G198" s="821"/>
      <c r="H198" s="821"/>
    </row>
    <row r="199" spans="2:8">
      <c r="B199" s="825"/>
      <c r="C199" s="821"/>
      <c r="D199" s="821"/>
      <c r="E199" s="821"/>
      <c r="F199" s="821"/>
      <c r="G199" s="821"/>
      <c r="H199" s="821"/>
    </row>
    <row r="200" spans="2:8">
      <c r="B200" s="825"/>
      <c r="C200" s="821"/>
      <c r="D200" s="821"/>
      <c r="E200" s="821"/>
      <c r="F200" s="821"/>
      <c r="G200" s="821"/>
      <c r="H200" s="821"/>
    </row>
    <row r="201" spans="2:8">
      <c r="B201" s="825"/>
      <c r="C201" s="821"/>
      <c r="D201" s="821"/>
      <c r="E201" s="821"/>
      <c r="F201" s="821"/>
      <c r="G201" s="821"/>
      <c r="H201" s="821"/>
    </row>
    <row r="202" spans="2:8">
      <c r="B202" s="825"/>
      <c r="C202" s="821"/>
      <c r="D202" s="821"/>
      <c r="E202" s="821"/>
      <c r="F202" s="821"/>
      <c r="G202" s="821"/>
      <c r="H202" s="821"/>
    </row>
    <row r="203" spans="2:8">
      <c r="B203" s="825"/>
      <c r="C203" s="821"/>
      <c r="D203" s="821"/>
      <c r="E203" s="821"/>
      <c r="F203" s="821"/>
      <c r="G203" s="821"/>
      <c r="H203" s="821"/>
    </row>
    <row r="204" spans="2:8">
      <c r="B204" s="825"/>
      <c r="C204" s="821"/>
      <c r="D204" s="821"/>
      <c r="E204" s="821"/>
      <c r="F204" s="821"/>
      <c r="G204" s="821"/>
      <c r="H204" s="821"/>
    </row>
    <row r="205" spans="2:8">
      <c r="B205" s="825"/>
      <c r="C205" s="821"/>
      <c r="D205" s="821"/>
      <c r="E205" s="821"/>
      <c r="F205" s="821"/>
      <c r="G205" s="821"/>
      <c r="H205" s="821"/>
    </row>
    <row r="206" spans="2:8">
      <c r="B206" s="825"/>
      <c r="C206" s="821"/>
      <c r="D206" s="821"/>
      <c r="E206" s="821"/>
      <c r="F206" s="821"/>
      <c r="G206" s="821"/>
      <c r="H206" s="821"/>
    </row>
    <row r="207" spans="2:8">
      <c r="B207" s="825"/>
      <c r="C207" s="821"/>
      <c r="D207" s="821"/>
      <c r="E207" s="821"/>
      <c r="F207" s="821"/>
      <c r="G207" s="821"/>
      <c r="H207" s="821"/>
    </row>
    <row r="208" spans="2:8">
      <c r="B208" s="825"/>
      <c r="C208" s="821"/>
      <c r="D208" s="821"/>
      <c r="E208" s="821"/>
      <c r="F208" s="821"/>
      <c r="G208" s="821"/>
      <c r="H208" s="821"/>
    </row>
    <row r="209" spans="2:9">
      <c r="B209" s="825"/>
      <c r="C209" s="821"/>
      <c r="D209" s="821"/>
      <c r="E209" s="821"/>
      <c r="F209" s="821"/>
      <c r="G209" s="821"/>
      <c r="H209" s="821"/>
    </row>
    <row r="210" spans="2:9">
      <c r="B210" s="825"/>
      <c r="C210" s="821"/>
      <c r="D210" s="821"/>
      <c r="E210" s="821"/>
      <c r="F210" s="821"/>
      <c r="G210" s="821"/>
      <c r="H210" s="821"/>
      <c r="I210" s="827"/>
    </row>
    <row r="211" spans="2:9">
      <c r="B211" s="825"/>
      <c r="C211" s="821"/>
      <c r="D211" s="821"/>
      <c r="E211" s="821"/>
      <c r="F211" s="821"/>
      <c r="G211" s="821"/>
      <c r="H211" s="821"/>
    </row>
    <row r="212" spans="2:9">
      <c r="B212" s="825"/>
      <c r="C212" s="821"/>
      <c r="D212" s="821"/>
      <c r="E212" s="821"/>
      <c r="F212" s="821"/>
      <c r="G212" s="821"/>
      <c r="H212" s="821"/>
    </row>
    <row r="213" spans="2:9">
      <c r="B213" s="825"/>
      <c r="C213" s="821"/>
      <c r="D213" s="821"/>
      <c r="E213" s="821"/>
      <c r="F213" s="821"/>
      <c r="G213" s="821"/>
      <c r="H213" s="821"/>
    </row>
    <row r="214" spans="2:9">
      <c r="B214" s="825"/>
      <c r="C214" s="821"/>
      <c r="D214" s="821"/>
      <c r="E214" s="821"/>
      <c r="F214" s="821"/>
      <c r="G214" s="821"/>
      <c r="H214" s="821"/>
    </row>
    <row r="215" spans="2:9">
      <c r="B215" s="825"/>
      <c r="C215" s="821"/>
      <c r="D215" s="821"/>
      <c r="E215" s="821"/>
      <c r="F215" s="821"/>
      <c r="G215" s="821"/>
      <c r="H215" s="821"/>
    </row>
    <row r="216" spans="2:9">
      <c r="B216" s="825"/>
      <c r="C216" s="821"/>
      <c r="D216" s="821"/>
      <c r="E216" s="821"/>
      <c r="F216" s="821"/>
      <c r="G216" s="821"/>
      <c r="H216" s="821"/>
    </row>
    <row r="217" spans="2:9">
      <c r="B217" s="825"/>
      <c r="C217" s="821"/>
      <c r="D217" s="821"/>
      <c r="E217" s="821"/>
      <c r="F217" s="821"/>
      <c r="G217" s="821"/>
      <c r="H217" s="821"/>
    </row>
    <row r="218" spans="2:9">
      <c r="B218" s="825"/>
      <c r="C218" s="821"/>
      <c r="D218" s="821"/>
      <c r="E218" s="821"/>
      <c r="F218" s="821"/>
      <c r="G218" s="821"/>
      <c r="H218" s="821"/>
    </row>
    <row r="219" spans="2:9">
      <c r="B219" s="825"/>
      <c r="C219" s="821"/>
      <c r="D219" s="821"/>
      <c r="E219" s="821"/>
      <c r="F219" s="821"/>
      <c r="G219" s="821"/>
      <c r="H219" s="821"/>
    </row>
    <row r="220" spans="2:9">
      <c r="B220" s="825"/>
      <c r="C220" s="821"/>
      <c r="D220" s="821"/>
      <c r="E220" s="821"/>
      <c r="F220" s="821"/>
      <c r="G220" s="821"/>
      <c r="H220" s="821"/>
    </row>
    <row r="221" spans="2:9">
      <c r="B221" s="825"/>
      <c r="C221" s="821"/>
      <c r="D221" s="821"/>
      <c r="E221" s="821"/>
      <c r="F221" s="821"/>
      <c r="G221" s="821"/>
      <c r="H221" s="821"/>
    </row>
    <row r="222" spans="2:9">
      <c r="B222" s="825"/>
      <c r="C222" s="821"/>
      <c r="D222" s="821"/>
      <c r="E222" s="821"/>
      <c r="F222" s="821"/>
      <c r="G222" s="821"/>
      <c r="H222" s="821"/>
    </row>
    <row r="223" spans="2:9">
      <c r="B223" s="825"/>
      <c r="C223" s="821"/>
      <c r="D223" s="821"/>
      <c r="E223" s="821"/>
      <c r="F223" s="821"/>
      <c r="G223" s="821"/>
      <c r="H223" s="821"/>
    </row>
    <row r="224" spans="2:9">
      <c r="B224" s="825"/>
      <c r="C224" s="821"/>
      <c r="D224" s="821"/>
      <c r="E224" s="821"/>
      <c r="F224" s="821"/>
      <c r="G224" s="821"/>
      <c r="H224" s="821"/>
    </row>
    <row r="225" spans="2:8">
      <c r="B225" s="825"/>
      <c r="C225" s="821"/>
      <c r="D225" s="821"/>
      <c r="E225" s="821"/>
      <c r="F225" s="821"/>
      <c r="G225" s="821"/>
      <c r="H225" s="821"/>
    </row>
    <row r="226" spans="2:8">
      <c r="B226" s="825"/>
      <c r="C226" s="821"/>
      <c r="D226" s="821"/>
      <c r="E226" s="821"/>
      <c r="F226" s="821"/>
      <c r="G226" s="821"/>
      <c r="H226" s="821"/>
    </row>
    <row r="227" spans="2:8">
      <c r="B227" s="825"/>
      <c r="C227" s="821"/>
      <c r="D227" s="821"/>
      <c r="E227" s="821"/>
      <c r="F227" s="821"/>
      <c r="G227" s="821"/>
      <c r="H227" s="821"/>
    </row>
    <row r="228" spans="2:8">
      <c r="B228" s="825"/>
      <c r="C228" s="821"/>
      <c r="D228" s="821"/>
      <c r="E228" s="821"/>
      <c r="F228" s="821"/>
      <c r="G228" s="821"/>
      <c r="H228" s="821"/>
    </row>
    <row r="229" spans="2:8">
      <c r="B229" s="825"/>
      <c r="C229" s="821"/>
      <c r="D229" s="821"/>
      <c r="E229" s="821"/>
      <c r="F229" s="821"/>
      <c r="G229" s="821"/>
      <c r="H229" s="821"/>
    </row>
    <row r="230" spans="2:8">
      <c r="B230" s="825"/>
      <c r="C230" s="821"/>
      <c r="D230" s="821"/>
      <c r="E230" s="821"/>
      <c r="F230" s="821"/>
      <c r="G230" s="821"/>
      <c r="H230" s="821"/>
    </row>
    <row r="231" spans="2:8">
      <c r="B231" s="825"/>
      <c r="C231" s="821"/>
      <c r="D231" s="821"/>
      <c r="E231" s="821"/>
      <c r="F231" s="821"/>
      <c r="G231" s="821"/>
      <c r="H231" s="821"/>
    </row>
    <row r="232" spans="2:8">
      <c r="B232" s="825"/>
      <c r="C232" s="821"/>
      <c r="D232" s="821"/>
      <c r="E232" s="821"/>
      <c r="F232" s="821"/>
      <c r="G232" s="821"/>
      <c r="H232" s="821"/>
    </row>
    <row r="233" spans="2:8">
      <c r="B233" s="825"/>
      <c r="C233" s="821"/>
      <c r="D233" s="821"/>
      <c r="E233" s="821"/>
      <c r="F233" s="821"/>
      <c r="G233" s="821"/>
      <c r="H233" s="821"/>
    </row>
    <row r="234" spans="2:8">
      <c r="B234" s="825"/>
      <c r="C234" s="821"/>
      <c r="D234" s="821"/>
      <c r="E234" s="821"/>
      <c r="F234" s="821"/>
      <c r="G234" s="821"/>
      <c r="H234" s="821"/>
    </row>
    <row r="235" spans="2:8">
      <c r="B235" s="825"/>
      <c r="C235" s="821"/>
      <c r="D235" s="821"/>
      <c r="E235" s="821"/>
      <c r="F235" s="821"/>
      <c r="G235" s="821"/>
      <c r="H235" s="821"/>
    </row>
    <row r="236" spans="2:8">
      <c r="B236" s="825"/>
      <c r="C236" s="821"/>
      <c r="D236" s="821"/>
      <c r="E236" s="821"/>
      <c r="F236" s="821"/>
      <c r="G236" s="821"/>
      <c r="H236" s="821"/>
    </row>
    <row r="237" spans="2:8">
      <c r="B237" s="825"/>
      <c r="C237" s="821"/>
      <c r="D237" s="821"/>
      <c r="E237" s="821"/>
      <c r="F237" s="821"/>
      <c r="G237" s="821"/>
      <c r="H237" s="821"/>
    </row>
    <row r="238" spans="2:8">
      <c r="B238" s="825"/>
      <c r="C238" s="821"/>
      <c r="D238" s="821"/>
      <c r="E238" s="821"/>
      <c r="F238" s="821"/>
      <c r="G238" s="821"/>
      <c r="H238" s="821"/>
    </row>
    <row r="239" spans="2:8">
      <c r="B239" s="825"/>
      <c r="C239" s="821"/>
      <c r="D239" s="821"/>
      <c r="E239" s="821"/>
      <c r="F239" s="821"/>
      <c r="G239" s="821"/>
      <c r="H239" s="821"/>
    </row>
    <row r="240" spans="2:8">
      <c r="B240" s="825"/>
      <c r="C240" s="821"/>
      <c r="D240" s="821"/>
      <c r="E240" s="821"/>
      <c r="F240" s="821"/>
      <c r="G240" s="821"/>
      <c r="H240" s="821"/>
    </row>
    <row r="241" spans="2:8">
      <c r="B241" s="825"/>
      <c r="C241" s="821"/>
      <c r="D241" s="821"/>
      <c r="E241" s="821"/>
      <c r="F241" s="821"/>
      <c r="G241" s="821"/>
      <c r="H241" s="821"/>
    </row>
    <row r="242" spans="2:8">
      <c r="B242" s="825"/>
      <c r="C242" s="821"/>
      <c r="D242" s="821"/>
      <c r="E242" s="821"/>
      <c r="F242" s="821"/>
      <c r="G242" s="821"/>
      <c r="H242" s="821"/>
    </row>
    <row r="243" spans="2:8">
      <c r="B243" s="825"/>
      <c r="C243" s="821"/>
      <c r="D243" s="821"/>
      <c r="E243" s="821"/>
      <c r="F243" s="821"/>
      <c r="G243" s="821"/>
      <c r="H243" s="821"/>
    </row>
    <row r="244" spans="2:8">
      <c r="B244" s="825"/>
      <c r="C244" s="821"/>
      <c r="D244" s="821"/>
      <c r="E244" s="821"/>
      <c r="F244" s="821"/>
      <c r="G244" s="821"/>
      <c r="H244" s="821"/>
    </row>
    <row r="245" spans="2:8">
      <c r="B245" s="825"/>
      <c r="C245" s="821"/>
      <c r="D245" s="821"/>
      <c r="E245" s="821"/>
      <c r="F245" s="821"/>
      <c r="G245" s="821"/>
      <c r="H245" s="821"/>
    </row>
    <row r="246" spans="2:8">
      <c r="B246" s="825"/>
      <c r="C246" s="821"/>
      <c r="D246" s="821"/>
      <c r="E246" s="821"/>
      <c r="F246" s="821"/>
      <c r="G246" s="821"/>
      <c r="H246" s="821"/>
    </row>
    <row r="247" spans="2:8">
      <c r="B247" s="825"/>
      <c r="C247" s="821"/>
      <c r="D247" s="821"/>
      <c r="E247" s="821"/>
      <c r="F247" s="821"/>
      <c r="G247" s="821"/>
      <c r="H247" s="821"/>
    </row>
    <row r="248" spans="2:8">
      <c r="B248" s="825"/>
      <c r="C248" s="821"/>
      <c r="D248" s="821"/>
      <c r="E248" s="821"/>
      <c r="F248" s="821"/>
      <c r="G248" s="821"/>
      <c r="H248" s="821"/>
    </row>
    <row r="249" spans="2:8">
      <c r="B249" s="825"/>
      <c r="C249" s="821"/>
      <c r="D249" s="821"/>
      <c r="E249" s="821"/>
      <c r="F249" s="821"/>
      <c r="G249" s="821"/>
      <c r="H249" s="821"/>
    </row>
    <row r="250" spans="2:8">
      <c r="B250" s="825"/>
      <c r="C250" s="821"/>
      <c r="D250" s="821"/>
      <c r="E250" s="821"/>
      <c r="F250" s="821"/>
      <c r="G250" s="821"/>
      <c r="H250" s="821"/>
    </row>
    <row r="251" spans="2:8">
      <c r="B251" s="825"/>
      <c r="C251" s="821"/>
      <c r="D251" s="821"/>
      <c r="E251" s="821"/>
      <c r="F251" s="821"/>
      <c r="G251" s="821"/>
      <c r="H251" s="821"/>
    </row>
    <row r="252" spans="2:8">
      <c r="B252" s="825"/>
      <c r="C252" s="821"/>
      <c r="D252" s="821"/>
      <c r="E252" s="821"/>
      <c r="F252" s="821"/>
      <c r="G252" s="821"/>
      <c r="H252" s="821"/>
    </row>
    <row r="253" spans="2:8">
      <c r="B253" s="825"/>
      <c r="C253" s="821"/>
      <c r="D253" s="821"/>
      <c r="E253" s="821"/>
      <c r="F253" s="821"/>
      <c r="G253" s="821"/>
      <c r="H253" s="821"/>
    </row>
    <row r="254" spans="2:8">
      <c r="B254" s="825"/>
      <c r="C254" s="821"/>
      <c r="D254" s="821"/>
      <c r="E254" s="821"/>
      <c r="F254" s="821"/>
      <c r="G254" s="821"/>
      <c r="H254" s="821"/>
    </row>
    <row r="255" spans="2:8">
      <c r="B255" s="825"/>
      <c r="C255" s="821"/>
      <c r="D255" s="821"/>
      <c r="E255" s="821"/>
      <c r="F255" s="821"/>
      <c r="G255" s="821"/>
      <c r="H255" s="821"/>
    </row>
    <row r="256" spans="2:8">
      <c r="B256" s="825"/>
      <c r="C256" s="821"/>
      <c r="D256" s="821"/>
      <c r="E256" s="821"/>
      <c r="F256" s="821"/>
      <c r="G256" s="821"/>
      <c r="H256" s="821"/>
    </row>
    <row r="257" spans="2:8">
      <c r="B257" s="825"/>
      <c r="C257" s="821"/>
      <c r="D257" s="821"/>
      <c r="E257" s="821"/>
      <c r="F257" s="821"/>
      <c r="G257" s="821"/>
      <c r="H257" s="821"/>
    </row>
    <row r="258" spans="2:8">
      <c r="B258" s="825"/>
      <c r="C258" s="821"/>
      <c r="D258" s="821"/>
      <c r="E258" s="821"/>
      <c r="F258" s="821"/>
      <c r="G258" s="821"/>
      <c r="H258" s="821"/>
    </row>
    <row r="259" spans="2:8">
      <c r="B259" s="825"/>
      <c r="C259" s="821"/>
      <c r="D259" s="821"/>
      <c r="E259" s="821"/>
      <c r="F259" s="821"/>
      <c r="G259" s="821"/>
      <c r="H259" s="821"/>
    </row>
    <row r="260" spans="2:8">
      <c r="B260" s="825"/>
      <c r="C260" s="821"/>
      <c r="D260" s="821"/>
      <c r="E260" s="821"/>
      <c r="F260" s="821"/>
      <c r="G260" s="821"/>
      <c r="H260" s="821"/>
    </row>
    <row r="261" spans="2:8">
      <c r="B261" s="825"/>
      <c r="C261" s="821"/>
      <c r="D261" s="821"/>
      <c r="E261" s="821"/>
      <c r="F261" s="821"/>
      <c r="G261" s="821"/>
      <c r="H261" s="821"/>
    </row>
    <row r="262" spans="2:8">
      <c r="B262" s="825"/>
      <c r="C262" s="821"/>
      <c r="D262" s="821"/>
      <c r="E262" s="821"/>
      <c r="F262" s="821"/>
      <c r="G262" s="821"/>
      <c r="H262" s="821"/>
    </row>
    <row r="263" spans="2:8">
      <c r="B263" s="825"/>
      <c r="C263" s="821"/>
      <c r="D263" s="821"/>
      <c r="E263" s="821"/>
      <c r="F263" s="821"/>
      <c r="G263" s="821"/>
      <c r="H263" s="821"/>
    </row>
    <row r="264" spans="2:8">
      <c r="B264" s="825"/>
      <c r="C264" s="821"/>
      <c r="D264" s="821"/>
      <c r="E264" s="821"/>
      <c r="F264" s="821"/>
      <c r="G264" s="821"/>
      <c r="H264" s="821"/>
    </row>
    <row r="265" spans="2:8">
      <c r="B265" s="825"/>
      <c r="C265" s="821"/>
      <c r="D265" s="821"/>
      <c r="E265" s="821"/>
      <c r="F265" s="821"/>
      <c r="G265" s="821"/>
      <c r="H265" s="821"/>
    </row>
    <row r="266" spans="2:8">
      <c r="B266" s="825"/>
      <c r="C266" s="821"/>
      <c r="D266" s="821"/>
      <c r="E266" s="821"/>
      <c r="F266" s="821"/>
      <c r="G266" s="821"/>
      <c r="H266" s="821"/>
    </row>
    <row r="267" spans="2:8">
      <c r="B267" s="825"/>
      <c r="C267" s="821"/>
      <c r="D267" s="821"/>
      <c r="E267" s="821"/>
      <c r="F267" s="821"/>
      <c r="G267" s="821"/>
      <c r="H267" s="821"/>
    </row>
    <row r="268" spans="2:8">
      <c r="B268" s="825"/>
      <c r="C268" s="821"/>
      <c r="D268" s="821"/>
      <c r="E268" s="821"/>
      <c r="F268" s="821"/>
      <c r="G268" s="821"/>
      <c r="H268" s="821"/>
    </row>
    <row r="269" spans="2:8">
      <c r="B269" s="825"/>
      <c r="C269" s="821"/>
      <c r="D269" s="821"/>
      <c r="E269" s="821"/>
      <c r="F269" s="821"/>
      <c r="G269" s="821"/>
      <c r="H269" s="821"/>
    </row>
    <row r="270" spans="2:8">
      <c r="B270" s="825"/>
      <c r="C270" s="821"/>
      <c r="D270" s="821"/>
      <c r="E270" s="821"/>
      <c r="F270" s="821"/>
      <c r="G270" s="821"/>
      <c r="H270" s="821"/>
    </row>
    <row r="271" spans="2:8">
      <c r="B271" s="825"/>
      <c r="C271" s="821"/>
      <c r="D271" s="821"/>
      <c r="E271" s="821"/>
      <c r="F271" s="821"/>
      <c r="G271" s="821"/>
      <c r="H271" s="821"/>
    </row>
    <row r="272" spans="2:8">
      <c r="B272" s="825"/>
      <c r="C272" s="821"/>
      <c r="D272" s="821"/>
      <c r="E272" s="821"/>
      <c r="F272" s="821"/>
      <c r="G272" s="821"/>
      <c r="H272" s="821"/>
    </row>
    <row r="273" spans="2:8">
      <c r="B273" s="825"/>
      <c r="C273" s="821"/>
      <c r="D273" s="821"/>
      <c r="E273" s="821"/>
      <c r="F273" s="821"/>
      <c r="G273" s="821"/>
      <c r="H273" s="821"/>
    </row>
    <row r="274" spans="2:8">
      <c r="B274" s="825"/>
      <c r="C274" s="821"/>
      <c r="D274" s="821"/>
      <c r="E274" s="821"/>
      <c r="F274" s="821"/>
      <c r="G274" s="821"/>
      <c r="H274" s="821"/>
    </row>
    <row r="275" spans="2:8">
      <c r="B275" s="825"/>
      <c r="C275" s="821"/>
      <c r="D275" s="821"/>
      <c r="E275" s="821"/>
      <c r="F275" s="821"/>
      <c r="G275" s="821"/>
      <c r="H275" s="821"/>
    </row>
    <row r="276" spans="2:8">
      <c r="B276" s="825"/>
      <c r="C276" s="821"/>
      <c r="D276" s="821"/>
      <c r="E276" s="821"/>
      <c r="F276" s="821"/>
      <c r="G276" s="821"/>
      <c r="H276" s="821"/>
    </row>
    <row r="277" spans="2:8">
      <c r="B277" s="825"/>
      <c r="C277" s="821"/>
      <c r="D277" s="821"/>
      <c r="E277" s="821"/>
      <c r="F277" s="821"/>
      <c r="G277" s="821"/>
      <c r="H277" s="821"/>
    </row>
    <row r="278" spans="2:8">
      <c r="B278" s="825"/>
      <c r="C278" s="821"/>
      <c r="D278" s="821"/>
      <c r="E278" s="821"/>
      <c r="F278" s="821"/>
      <c r="G278" s="821"/>
      <c r="H278" s="821"/>
    </row>
    <row r="279" spans="2:8">
      <c r="B279" s="825"/>
      <c r="C279" s="821"/>
      <c r="D279" s="821"/>
      <c r="E279" s="821"/>
      <c r="F279" s="821"/>
      <c r="G279" s="821"/>
      <c r="H279" s="821"/>
    </row>
    <row r="280" spans="2:8">
      <c r="B280" s="825"/>
      <c r="C280" s="821"/>
      <c r="D280" s="821"/>
      <c r="E280" s="821"/>
      <c r="F280" s="821"/>
      <c r="G280" s="821"/>
      <c r="H280" s="821"/>
    </row>
    <row r="281" spans="2:8">
      <c r="B281" s="825"/>
      <c r="C281" s="821"/>
      <c r="D281" s="821"/>
      <c r="E281" s="821"/>
      <c r="F281" s="821"/>
      <c r="G281" s="821"/>
      <c r="H281" s="821"/>
    </row>
    <row r="282" spans="2:8">
      <c r="B282" s="825"/>
      <c r="C282" s="821"/>
      <c r="D282" s="821"/>
      <c r="E282" s="821"/>
      <c r="F282" s="821"/>
      <c r="G282" s="821"/>
      <c r="H282" s="821"/>
    </row>
    <row r="283" spans="2:8">
      <c r="B283" s="825"/>
      <c r="C283" s="821"/>
      <c r="D283" s="821"/>
      <c r="E283" s="821"/>
      <c r="F283" s="821"/>
      <c r="G283" s="821"/>
      <c r="H283" s="821"/>
    </row>
    <row r="284" spans="2:8">
      <c r="B284" s="825"/>
      <c r="C284" s="821"/>
      <c r="D284" s="821"/>
      <c r="E284" s="821"/>
      <c r="F284" s="821"/>
      <c r="G284" s="821"/>
      <c r="H284" s="821"/>
    </row>
    <row r="285" spans="2:8">
      <c r="B285" s="825"/>
      <c r="C285" s="821"/>
      <c r="D285" s="821"/>
      <c r="E285" s="821"/>
      <c r="F285" s="821"/>
      <c r="G285" s="821"/>
      <c r="H285" s="821"/>
    </row>
    <row r="286" spans="2:8">
      <c r="B286" s="825"/>
      <c r="C286" s="821"/>
      <c r="D286" s="821"/>
      <c r="E286" s="821"/>
      <c r="F286" s="821"/>
      <c r="G286" s="821"/>
      <c r="H286" s="821"/>
    </row>
    <row r="287" spans="2:8">
      <c r="B287" s="825"/>
      <c r="C287" s="821"/>
      <c r="D287" s="821"/>
      <c r="E287" s="821"/>
      <c r="F287" s="821"/>
      <c r="G287" s="821"/>
      <c r="H287" s="821"/>
    </row>
    <row r="288" spans="2:8">
      <c r="B288" s="825"/>
      <c r="C288" s="821"/>
      <c r="D288" s="821"/>
      <c r="E288" s="821"/>
      <c r="F288" s="821"/>
      <c r="G288" s="821"/>
      <c r="H288" s="821"/>
    </row>
    <row r="289" spans="2:8">
      <c r="B289" s="825"/>
      <c r="C289" s="821"/>
      <c r="D289" s="821"/>
      <c r="E289" s="821"/>
      <c r="F289" s="821"/>
      <c r="G289" s="821"/>
      <c r="H289" s="821"/>
    </row>
    <row r="290" spans="2:8">
      <c r="B290" s="825"/>
      <c r="C290" s="821"/>
      <c r="D290" s="821"/>
      <c r="E290" s="821"/>
      <c r="F290" s="821"/>
      <c r="G290" s="821"/>
      <c r="H290" s="821"/>
    </row>
    <row r="291" spans="2:8">
      <c r="B291" s="825"/>
      <c r="C291" s="821"/>
      <c r="D291" s="821"/>
      <c r="E291" s="821"/>
      <c r="F291" s="821"/>
      <c r="G291" s="821"/>
      <c r="H291" s="821"/>
    </row>
    <row r="292" spans="2:8">
      <c r="B292" s="825"/>
      <c r="C292" s="821"/>
      <c r="D292" s="821"/>
      <c r="E292" s="821"/>
      <c r="F292" s="821"/>
      <c r="G292" s="821"/>
      <c r="H292" s="821"/>
    </row>
    <row r="293" spans="2:8">
      <c r="B293" s="825"/>
      <c r="C293" s="821"/>
      <c r="D293" s="821"/>
      <c r="E293" s="821"/>
      <c r="F293" s="821"/>
      <c r="G293" s="821"/>
      <c r="H293" s="821"/>
    </row>
    <row r="294" spans="2:8">
      <c r="B294" s="825"/>
      <c r="C294" s="821"/>
      <c r="D294" s="821"/>
      <c r="E294" s="821"/>
      <c r="F294" s="821"/>
      <c r="G294" s="821"/>
      <c r="H294" s="821"/>
    </row>
    <row r="295" spans="2:8">
      <c r="B295" s="825"/>
      <c r="C295" s="821"/>
      <c r="D295" s="821"/>
      <c r="E295" s="821"/>
      <c r="F295" s="821"/>
      <c r="G295" s="821"/>
      <c r="H295" s="821"/>
    </row>
    <row r="296" spans="2:8">
      <c r="B296" s="825"/>
      <c r="C296" s="821"/>
      <c r="D296" s="821"/>
      <c r="E296" s="821"/>
      <c r="F296" s="821"/>
      <c r="G296" s="821"/>
      <c r="H296" s="821"/>
    </row>
    <row r="297" spans="2:8">
      <c r="B297" s="825"/>
      <c r="C297" s="821"/>
      <c r="D297" s="821"/>
      <c r="E297" s="821"/>
      <c r="F297" s="821"/>
      <c r="G297" s="821"/>
      <c r="H297" s="821"/>
    </row>
    <row r="298" spans="2:8">
      <c r="B298" s="825"/>
      <c r="C298" s="821"/>
      <c r="D298" s="821"/>
      <c r="E298" s="821"/>
      <c r="F298" s="821"/>
      <c r="G298" s="821"/>
      <c r="H298" s="821"/>
    </row>
    <row r="299" spans="2:8">
      <c r="B299" s="825"/>
      <c r="C299" s="821"/>
      <c r="D299" s="821"/>
      <c r="E299" s="821"/>
      <c r="F299" s="821"/>
      <c r="G299" s="821"/>
      <c r="H299" s="821"/>
    </row>
    <row r="300" spans="2:8">
      <c r="B300" s="825"/>
      <c r="C300" s="821"/>
      <c r="D300" s="821"/>
      <c r="E300" s="821"/>
      <c r="F300" s="821"/>
      <c r="G300" s="821"/>
      <c r="H300" s="821"/>
    </row>
    <row r="301" spans="2:8">
      <c r="B301" s="825"/>
      <c r="C301" s="821"/>
      <c r="D301" s="821"/>
      <c r="E301" s="821"/>
      <c r="F301" s="821"/>
      <c r="G301" s="821"/>
      <c r="H301" s="821"/>
    </row>
    <row r="302" spans="2:8">
      <c r="B302" s="825"/>
      <c r="C302" s="821"/>
      <c r="D302" s="821"/>
      <c r="E302" s="821"/>
      <c r="F302" s="821"/>
      <c r="G302" s="821"/>
      <c r="H302" s="821"/>
    </row>
    <row r="303" spans="2:8">
      <c r="B303" s="825"/>
      <c r="C303" s="821"/>
      <c r="D303" s="821"/>
      <c r="E303" s="821"/>
      <c r="F303" s="821"/>
      <c r="G303" s="821"/>
      <c r="H303" s="821"/>
    </row>
    <row r="304" spans="2:8">
      <c r="B304" s="825"/>
      <c r="C304" s="821"/>
      <c r="D304" s="821"/>
      <c r="E304" s="821"/>
      <c r="F304" s="821"/>
      <c r="G304" s="821"/>
      <c r="H304" s="821"/>
    </row>
    <row r="305" spans="2:8">
      <c r="B305" s="825"/>
      <c r="C305" s="821"/>
      <c r="D305" s="821"/>
      <c r="E305" s="821"/>
      <c r="F305" s="821"/>
      <c r="G305" s="821"/>
      <c r="H305" s="821"/>
    </row>
    <row r="306" spans="2:8">
      <c r="B306" s="825"/>
      <c r="C306" s="821"/>
      <c r="D306" s="821"/>
      <c r="E306" s="821"/>
      <c r="F306" s="821"/>
      <c r="G306" s="821"/>
      <c r="H306" s="821"/>
    </row>
    <row r="307" spans="2:8">
      <c r="B307" s="825"/>
      <c r="C307" s="821"/>
      <c r="D307" s="821"/>
      <c r="E307" s="821"/>
      <c r="F307" s="821"/>
      <c r="G307" s="821"/>
      <c r="H307" s="821"/>
    </row>
    <row r="308" spans="2:8">
      <c r="B308" s="825"/>
      <c r="C308" s="821"/>
      <c r="D308" s="821"/>
      <c r="E308" s="821"/>
      <c r="F308" s="821"/>
      <c r="G308" s="821"/>
      <c r="H308" s="821"/>
    </row>
    <row r="309" spans="2:8">
      <c r="B309" s="825"/>
      <c r="C309" s="821"/>
      <c r="D309" s="821"/>
      <c r="E309" s="821"/>
      <c r="F309" s="821"/>
      <c r="G309" s="821"/>
      <c r="H309" s="821"/>
    </row>
    <row r="310" spans="2:8">
      <c r="B310" s="825"/>
      <c r="C310" s="821"/>
      <c r="D310" s="821"/>
      <c r="E310" s="821"/>
      <c r="F310" s="821"/>
      <c r="G310" s="821"/>
      <c r="H310" s="821"/>
    </row>
    <row r="311" spans="2:8">
      <c r="B311" s="825"/>
      <c r="C311" s="821"/>
      <c r="D311" s="821"/>
      <c r="E311" s="821"/>
      <c r="F311" s="821"/>
      <c r="G311" s="821"/>
      <c r="H311" s="821"/>
    </row>
    <row r="312" spans="2:8">
      <c r="B312" s="825"/>
      <c r="C312" s="821"/>
      <c r="D312" s="821"/>
      <c r="E312" s="821"/>
      <c r="F312" s="821"/>
      <c r="G312" s="821"/>
      <c r="H312" s="821"/>
    </row>
    <row r="313" spans="2:8">
      <c r="B313" s="825"/>
      <c r="C313" s="821"/>
      <c r="D313" s="821"/>
      <c r="E313" s="821"/>
      <c r="F313" s="821"/>
      <c r="G313" s="821"/>
      <c r="H313" s="821"/>
    </row>
    <row r="314" spans="2:8">
      <c r="B314" s="825"/>
      <c r="C314" s="821"/>
      <c r="D314" s="821"/>
      <c r="E314" s="821"/>
      <c r="F314" s="821"/>
      <c r="G314" s="821"/>
      <c r="H314" s="821"/>
    </row>
    <row r="315" spans="2:8">
      <c r="B315" s="825"/>
      <c r="C315" s="821"/>
      <c r="D315" s="821"/>
      <c r="E315" s="821"/>
      <c r="F315" s="821"/>
      <c r="G315" s="821"/>
      <c r="H315" s="821"/>
    </row>
    <row r="316" spans="2:8">
      <c r="B316" s="825"/>
      <c r="C316" s="821"/>
      <c r="D316" s="821"/>
      <c r="E316" s="821"/>
      <c r="F316" s="821"/>
      <c r="G316" s="821"/>
      <c r="H316" s="821"/>
    </row>
    <row r="317" spans="2:8">
      <c r="B317" s="825"/>
      <c r="C317" s="821"/>
      <c r="D317" s="821"/>
      <c r="E317" s="821"/>
      <c r="F317" s="821"/>
      <c r="G317" s="821"/>
      <c r="H317" s="821"/>
    </row>
    <row r="318" spans="2:8">
      <c r="B318" s="825"/>
      <c r="C318" s="821"/>
      <c r="D318" s="821"/>
      <c r="E318" s="821"/>
      <c r="F318" s="821"/>
      <c r="G318" s="821"/>
      <c r="H318" s="821"/>
    </row>
    <row r="319" spans="2:8">
      <c r="B319" s="825"/>
      <c r="C319" s="821"/>
      <c r="D319" s="821"/>
      <c r="E319" s="821"/>
      <c r="F319" s="821"/>
      <c r="G319" s="821"/>
      <c r="H319" s="821"/>
    </row>
    <row r="320" spans="2:8">
      <c r="B320" s="825"/>
      <c r="C320" s="821"/>
      <c r="D320" s="821"/>
      <c r="E320" s="821"/>
      <c r="F320" s="821"/>
      <c r="G320" s="821"/>
      <c r="H320" s="821"/>
    </row>
    <row r="321" spans="2:8">
      <c r="B321" s="825"/>
      <c r="C321" s="821"/>
      <c r="D321" s="821"/>
      <c r="E321" s="821"/>
      <c r="F321" s="821"/>
      <c r="G321" s="821"/>
      <c r="H321" s="821"/>
    </row>
    <row r="322" spans="2:8">
      <c r="B322" s="825"/>
      <c r="C322" s="821"/>
      <c r="D322" s="821"/>
      <c r="E322" s="821"/>
      <c r="F322" s="821"/>
      <c r="G322" s="821"/>
      <c r="H322" s="821"/>
    </row>
    <row r="323" spans="2:8">
      <c r="B323" s="825"/>
      <c r="C323" s="821"/>
      <c r="D323" s="821"/>
      <c r="E323" s="821"/>
      <c r="F323" s="821"/>
      <c r="G323" s="821"/>
      <c r="H323" s="821"/>
    </row>
    <row r="324" spans="2:8">
      <c r="B324" s="825"/>
      <c r="C324" s="821"/>
      <c r="D324" s="821"/>
      <c r="E324" s="821"/>
      <c r="F324" s="821"/>
      <c r="G324" s="821"/>
      <c r="H324" s="821"/>
    </row>
    <row r="325" spans="2:8">
      <c r="B325" s="825"/>
      <c r="C325" s="821"/>
      <c r="D325" s="821"/>
      <c r="E325" s="821"/>
      <c r="F325" s="821"/>
      <c r="G325" s="821"/>
      <c r="H325" s="821"/>
    </row>
    <row r="326" spans="2:8">
      <c r="B326" s="825"/>
      <c r="C326" s="821"/>
      <c r="D326" s="821"/>
      <c r="E326" s="821"/>
      <c r="F326" s="821"/>
      <c r="G326" s="821"/>
      <c r="H326" s="821"/>
    </row>
    <row r="327" spans="2:8">
      <c r="B327" s="825"/>
      <c r="C327" s="821"/>
      <c r="D327" s="821"/>
      <c r="E327" s="821"/>
      <c r="F327" s="821"/>
      <c r="G327" s="821"/>
      <c r="H327" s="821"/>
    </row>
    <row r="328" spans="2:8">
      <c r="B328" s="825"/>
      <c r="C328" s="821"/>
      <c r="D328" s="821"/>
      <c r="E328" s="821"/>
      <c r="F328" s="821"/>
      <c r="G328" s="821"/>
      <c r="H328" s="821"/>
    </row>
    <row r="329" spans="2:8">
      <c r="B329" s="825"/>
      <c r="C329" s="821"/>
      <c r="D329" s="821"/>
      <c r="E329" s="821"/>
      <c r="F329" s="821"/>
      <c r="G329" s="821"/>
      <c r="H329" s="821"/>
    </row>
    <row r="330" spans="2:8">
      <c r="B330" s="825"/>
      <c r="C330" s="821"/>
      <c r="D330" s="821"/>
      <c r="E330" s="821"/>
      <c r="F330" s="821"/>
      <c r="G330" s="821"/>
      <c r="H330" s="821"/>
    </row>
    <row r="331" spans="2:8">
      <c r="B331" s="825"/>
      <c r="C331" s="821"/>
      <c r="D331" s="821"/>
      <c r="E331" s="821"/>
      <c r="F331" s="821"/>
      <c r="G331" s="821"/>
      <c r="H331" s="821"/>
    </row>
    <row r="332" spans="2:8">
      <c r="B332" s="825"/>
      <c r="C332" s="821"/>
      <c r="D332" s="821"/>
      <c r="E332" s="821"/>
      <c r="F332" s="821"/>
      <c r="G332" s="821"/>
      <c r="H332" s="821"/>
    </row>
    <row r="333" spans="2:8">
      <c r="B333" s="825"/>
      <c r="C333" s="821"/>
      <c r="D333" s="821"/>
      <c r="E333" s="821"/>
      <c r="F333" s="821"/>
      <c r="G333" s="821"/>
      <c r="H333" s="821"/>
    </row>
    <row r="334" spans="2:8">
      <c r="B334" s="825"/>
      <c r="C334" s="821"/>
      <c r="D334" s="821"/>
      <c r="E334" s="821"/>
      <c r="F334" s="821"/>
      <c r="G334" s="821"/>
      <c r="H334" s="821"/>
    </row>
    <row r="335" spans="2:8">
      <c r="B335" s="825"/>
      <c r="C335" s="821"/>
      <c r="D335" s="821"/>
      <c r="E335" s="821"/>
      <c r="F335" s="821"/>
      <c r="G335" s="821"/>
      <c r="H335" s="821"/>
    </row>
    <row r="336" spans="2:8">
      <c r="B336" s="825"/>
      <c r="C336" s="821"/>
      <c r="D336" s="821"/>
      <c r="E336" s="821"/>
      <c r="F336" s="821"/>
      <c r="G336" s="821"/>
      <c r="H336" s="821"/>
    </row>
    <row r="337" spans="2:8">
      <c r="B337" s="825"/>
      <c r="C337" s="821"/>
      <c r="D337" s="821"/>
      <c r="E337" s="821"/>
      <c r="F337" s="821"/>
      <c r="G337" s="821"/>
      <c r="H337" s="821"/>
    </row>
    <row r="338" spans="2:8">
      <c r="B338" s="825"/>
      <c r="C338" s="821"/>
      <c r="D338" s="821"/>
      <c r="E338" s="821"/>
      <c r="F338" s="821"/>
      <c r="G338" s="821"/>
      <c r="H338" s="821"/>
    </row>
    <row r="339" spans="2:8">
      <c r="B339" s="825"/>
      <c r="C339" s="821"/>
      <c r="D339" s="821"/>
      <c r="E339" s="821"/>
      <c r="F339" s="821"/>
      <c r="G339" s="821"/>
      <c r="H339" s="821"/>
    </row>
    <row r="340" spans="2:8">
      <c r="B340" s="825"/>
      <c r="C340" s="821"/>
      <c r="D340" s="821"/>
      <c r="E340" s="821"/>
      <c r="F340" s="821"/>
      <c r="G340" s="821"/>
      <c r="H340" s="821"/>
    </row>
    <row r="341" spans="2:8">
      <c r="B341" s="825"/>
      <c r="C341" s="821"/>
      <c r="D341" s="821"/>
      <c r="E341" s="821"/>
      <c r="F341" s="821"/>
      <c r="G341" s="821"/>
      <c r="H341" s="821"/>
    </row>
    <row r="342" spans="2:8">
      <c r="B342" s="825"/>
      <c r="C342" s="821"/>
      <c r="D342" s="821"/>
      <c r="E342" s="821"/>
      <c r="F342" s="821"/>
      <c r="G342" s="821"/>
      <c r="H342" s="821"/>
    </row>
    <row r="343" spans="2:8">
      <c r="B343" s="825"/>
      <c r="C343" s="821"/>
      <c r="D343" s="821"/>
      <c r="E343" s="821"/>
      <c r="F343" s="821"/>
      <c r="G343" s="821"/>
      <c r="H343" s="821"/>
    </row>
    <row r="344" spans="2:8">
      <c r="B344" s="825"/>
      <c r="C344" s="821"/>
      <c r="D344" s="821"/>
      <c r="E344" s="821"/>
      <c r="F344" s="821"/>
      <c r="G344" s="821"/>
      <c r="H344" s="821"/>
    </row>
    <row r="345" spans="2:8">
      <c r="B345" s="825"/>
      <c r="C345" s="821"/>
      <c r="D345" s="821"/>
      <c r="E345" s="821"/>
      <c r="F345" s="821"/>
      <c r="G345" s="821"/>
      <c r="H345" s="821"/>
    </row>
    <row r="346" spans="2:8">
      <c r="B346" s="825"/>
      <c r="C346" s="821"/>
      <c r="D346" s="821"/>
      <c r="E346" s="821"/>
      <c r="F346" s="821"/>
      <c r="G346" s="821"/>
      <c r="H346" s="821"/>
    </row>
    <row r="347" spans="2:8">
      <c r="B347" s="825"/>
      <c r="C347" s="821"/>
      <c r="D347" s="821"/>
      <c r="E347" s="821"/>
      <c r="F347" s="821"/>
      <c r="G347" s="821"/>
      <c r="H347" s="821"/>
    </row>
    <row r="348" spans="2:8">
      <c r="B348" s="825"/>
      <c r="C348" s="821"/>
      <c r="D348" s="821"/>
      <c r="E348" s="821"/>
      <c r="F348" s="821"/>
      <c r="G348" s="821"/>
      <c r="H348" s="821"/>
    </row>
    <row r="349" spans="2:8">
      <c r="B349" s="825"/>
      <c r="C349" s="821"/>
      <c r="D349" s="821"/>
      <c r="E349" s="821"/>
      <c r="F349" s="821"/>
      <c r="G349" s="821"/>
      <c r="H349" s="821"/>
    </row>
    <row r="350" spans="2:8">
      <c r="B350" s="825"/>
      <c r="C350" s="821"/>
      <c r="D350" s="821"/>
      <c r="E350" s="821"/>
      <c r="F350" s="821"/>
      <c r="G350" s="821"/>
      <c r="H350" s="821"/>
    </row>
    <row r="351" spans="2:8">
      <c r="B351" s="825"/>
      <c r="C351" s="821"/>
      <c r="D351" s="821"/>
      <c r="E351" s="821"/>
      <c r="F351" s="821"/>
      <c r="G351" s="821"/>
      <c r="H351" s="821"/>
    </row>
    <row r="352" spans="2:8">
      <c r="B352" s="825"/>
      <c r="C352" s="821"/>
      <c r="D352" s="821"/>
      <c r="E352" s="821"/>
      <c r="F352" s="821"/>
      <c r="G352" s="821"/>
      <c r="H352" s="821"/>
    </row>
    <row r="353" spans="2:8">
      <c r="B353" s="825"/>
      <c r="C353" s="821"/>
      <c r="D353" s="821"/>
      <c r="E353" s="821"/>
      <c r="F353" s="821"/>
      <c r="G353" s="821"/>
      <c r="H353" s="821"/>
    </row>
    <row r="354" spans="2:8">
      <c r="B354" s="825"/>
      <c r="C354" s="821"/>
      <c r="D354" s="821"/>
      <c r="E354" s="821"/>
      <c r="F354" s="821"/>
      <c r="G354" s="821"/>
      <c r="H354" s="821"/>
    </row>
    <row r="355" spans="2:8">
      <c r="B355" s="825"/>
      <c r="C355" s="821"/>
      <c r="D355" s="821"/>
      <c r="E355" s="821"/>
      <c r="F355" s="821"/>
      <c r="G355" s="821"/>
      <c r="H355" s="821"/>
    </row>
    <row r="356" spans="2:8">
      <c r="B356" s="825"/>
      <c r="C356" s="821"/>
      <c r="D356" s="821"/>
      <c r="E356" s="821"/>
      <c r="F356" s="821"/>
      <c r="G356" s="821"/>
      <c r="H356" s="821"/>
    </row>
    <row r="357" spans="2:8">
      <c r="B357" s="825"/>
      <c r="C357" s="821"/>
      <c r="D357" s="821"/>
      <c r="E357" s="821"/>
      <c r="F357" s="821"/>
      <c r="G357" s="821"/>
      <c r="H357" s="821"/>
    </row>
    <row r="358" spans="2:8">
      <c r="B358" s="825"/>
      <c r="C358" s="821"/>
      <c r="D358" s="821"/>
      <c r="E358" s="821"/>
      <c r="F358" s="821"/>
      <c r="G358" s="821"/>
      <c r="H358" s="821"/>
    </row>
    <row r="359" spans="2:8">
      <c r="B359" s="825"/>
      <c r="C359" s="821"/>
      <c r="D359" s="821"/>
      <c r="E359" s="821"/>
      <c r="F359" s="821"/>
      <c r="G359" s="821"/>
      <c r="H359" s="821"/>
    </row>
    <row r="360" spans="2:8">
      <c r="B360" s="825"/>
      <c r="C360" s="821"/>
      <c r="D360" s="821"/>
      <c r="E360" s="821"/>
      <c r="F360" s="821"/>
      <c r="G360" s="821"/>
      <c r="H360" s="821"/>
    </row>
    <row r="361" spans="2:8">
      <c r="B361" s="825"/>
      <c r="C361" s="821"/>
      <c r="D361" s="821"/>
      <c r="E361" s="821"/>
      <c r="F361" s="821"/>
      <c r="G361" s="821"/>
      <c r="H361" s="821"/>
    </row>
    <row r="362" spans="2:8">
      <c r="B362" s="825"/>
      <c r="C362" s="821"/>
      <c r="D362" s="821"/>
      <c r="E362" s="821"/>
      <c r="F362" s="821"/>
      <c r="G362" s="821"/>
      <c r="H362" s="821"/>
    </row>
    <row r="363" spans="2:8">
      <c r="B363" s="825"/>
      <c r="C363" s="821"/>
      <c r="D363" s="821"/>
      <c r="E363" s="821"/>
      <c r="F363" s="821"/>
      <c r="G363" s="821"/>
      <c r="H363" s="821"/>
    </row>
    <row r="364" spans="2:8">
      <c r="B364" s="825"/>
      <c r="C364" s="821"/>
      <c r="D364" s="821"/>
      <c r="E364" s="821"/>
      <c r="F364" s="821"/>
      <c r="G364" s="821"/>
      <c r="H364" s="821"/>
    </row>
    <row r="365" spans="2:8">
      <c r="B365" s="825"/>
      <c r="C365" s="821"/>
      <c r="D365" s="821"/>
      <c r="E365" s="821"/>
      <c r="F365" s="821"/>
      <c r="G365" s="821"/>
      <c r="H365" s="821"/>
    </row>
    <row r="366" spans="2:8">
      <c r="B366" s="825"/>
      <c r="C366" s="821"/>
      <c r="D366" s="821"/>
      <c r="E366" s="821"/>
      <c r="F366" s="821"/>
      <c r="G366" s="821"/>
      <c r="H366" s="821"/>
    </row>
    <row r="367" spans="2:8">
      <c r="B367" s="825"/>
      <c r="C367" s="821"/>
      <c r="D367" s="821"/>
      <c r="E367" s="821"/>
      <c r="F367" s="821"/>
      <c r="G367" s="821"/>
      <c r="H367" s="821"/>
    </row>
    <row r="368" spans="2:8">
      <c r="B368" s="825"/>
      <c r="C368" s="821"/>
      <c r="D368" s="821"/>
      <c r="E368" s="821"/>
      <c r="F368" s="821"/>
      <c r="G368" s="821"/>
      <c r="H368" s="821"/>
    </row>
    <row r="369" spans="2:8">
      <c r="B369" s="825"/>
      <c r="C369" s="821"/>
      <c r="D369" s="821"/>
      <c r="E369" s="821"/>
      <c r="F369" s="821"/>
      <c r="G369" s="821"/>
      <c r="H369" s="821"/>
    </row>
    <row r="370" spans="2:8">
      <c r="B370" s="825"/>
      <c r="C370" s="821"/>
      <c r="D370" s="821"/>
      <c r="E370" s="821"/>
      <c r="F370" s="821"/>
      <c r="G370" s="821"/>
      <c r="H370" s="821"/>
    </row>
    <row r="371" spans="2:8">
      <c r="B371" s="825"/>
      <c r="C371" s="821"/>
      <c r="D371" s="821"/>
      <c r="E371" s="821"/>
      <c r="F371" s="821"/>
      <c r="G371" s="821"/>
      <c r="H371" s="821"/>
    </row>
    <row r="372" spans="2:8">
      <c r="B372" s="825"/>
      <c r="C372" s="821"/>
      <c r="D372" s="821"/>
      <c r="E372" s="821"/>
      <c r="F372" s="821"/>
      <c r="G372" s="821"/>
      <c r="H372" s="821"/>
    </row>
    <row r="373" spans="2:8">
      <c r="B373" s="825"/>
      <c r="C373" s="821"/>
      <c r="D373" s="821"/>
      <c r="E373" s="821"/>
      <c r="F373" s="821"/>
      <c r="G373" s="821"/>
      <c r="H373" s="821"/>
    </row>
    <row r="374" spans="2:8">
      <c r="B374" s="825"/>
      <c r="C374" s="821"/>
      <c r="D374" s="821"/>
      <c r="E374" s="821"/>
      <c r="F374" s="821"/>
      <c r="G374" s="821"/>
      <c r="H374" s="821"/>
    </row>
    <row r="375" spans="2:8">
      <c r="B375" s="825"/>
      <c r="C375" s="821"/>
      <c r="D375" s="821"/>
      <c r="E375" s="821"/>
      <c r="F375" s="821"/>
      <c r="G375" s="821"/>
      <c r="H375" s="821"/>
    </row>
    <row r="376" spans="2:8">
      <c r="B376" s="825"/>
      <c r="C376" s="821"/>
      <c r="D376" s="821"/>
      <c r="E376" s="821"/>
      <c r="F376" s="821"/>
      <c r="G376" s="821"/>
      <c r="H376" s="821"/>
    </row>
    <row r="377" spans="2:8">
      <c r="B377" s="825"/>
      <c r="C377" s="821"/>
      <c r="D377" s="821"/>
      <c r="E377" s="821"/>
      <c r="F377" s="821"/>
      <c r="G377" s="821"/>
      <c r="H377" s="821"/>
    </row>
    <row r="378" spans="2:8">
      <c r="B378" s="825"/>
      <c r="C378" s="821"/>
      <c r="D378" s="821"/>
      <c r="E378" s="821"/>
      <c r="F378" s="821"/>
      <c r="G378" s="821"/>
      <c r="H378" s="821"/>
    </row>
    <row r="379" spans="2:8">
      <c r="B379" s="825"/>
      <c r="C379" s="821"/>
      <c r="D379" s="821"/>
      <c r="E379" s="821"/>
      <c r="F379" s="821"/>
      <c r="G379" s="821"/>
      <c r="H379" s="821"/>
    </row>
    <row r="380" spans="2:8">
      <c r="B380" s="825"/>
      <c r="C380" s="821"/>
      <c r="D380" s="821"/>
      <c r="E380" s="821"/>
      <c r="F380" s="821"/>
      <c r="G380" s="821"/>
      <c r="H380" s="821"/>
    </row>
    <row r="381" spans="2:8">
      <c r="B381" s="825"/>
      <c r="C381" s="821"/>
      <c r="D381" s="821"/>
      <c r="E381" s="821"/>
      <c r="F381" s="821"/>
      <c r="G381" s="821"/>
      <c r="H381" s="821"/>
    </row>
    <row r="382" spans="2:8">
      <c r="B382" s="825"/>
      <c r="C382" s="821"/>
      <c r="D382" s="821"/>
      <c r="E382" s="821"/>
      <c r="F382" s="821"/>
      <c r="G382" s="821"/>
      <c r="H382" s="821"/>
    </row>
    <row r="383" spans="2:8">
      <c r="B383" s="825"/>
      <c r="C383" s="821"/>
      <c r="D383" s="821"/>
      <c r="E383" s="821"/>
      <c r="F383" s="821"/>
      <c r="G383" s="821"/>
      <c r="H383" s="821"/>
    </row>
    <row r="384" spans="2:8">
      <c r="B384" s="825"/>
      <c r="C384" s="821"/>
      <c r="D384" s="821"/>
      <c r="E384" s="821"/>
      <c r="F384" s="821"/>
      <c r="G384" s="821"/>
      <c r="H384" s="821"/>
    </row>
    <row r="385" spans="2:8">
      <c r="B385" s="825"/>
      <c r="C385" s="821"/>
      <c r="D385" s="821"/>
      <c r="E385" s="821"/>
      <c r="F385" s="821"/>
      <c r="G385" s="821"/>
      <c r="H385" s="821"/>
    </row>
    <row r="386" spans="2:8">
      <c r="B386" s="825"/>
      <c r="C386" s="821"/>
      <c r="D386" s="821"/>
      <c r="E386" s="821"/>
      <c r="F386" s="821"/>
      <c r="G386" s="821"/>
      <c r="H386" s="821"/>
    </row>
    <row r="387" spans="2:8">
      <c r="B387" s="825"/>
      <c r="C387" s="821"/>
      <c r="D387" s="821"/>
      <c r="E387" s="821"/>
      <c r="F387" s="821"/>
      <c r="G387" s="821"/>
      <c r="H387" s="821"/>
    </row>
    <row r="388" spans="2:8">
      <c r="B388" s="825"/>
      <c r="C388" s="821"/>
      <c r="D388" s="821"/>
      <c r="E388" s="821"/>
      <c r="F388" s="821"/>
      <c r="G388" s="821"/>
      <c r="H388" s="821"/>
    </row>
    <row r="389" spans="2:8">
      <c r="B389" s="825"/>
      <c r="C389" s="821"/>
      <c r="D389" s="821"/>
      <c r="E389" s="821"/>
      <c r="F389" s="821"/>
      <c r="G389" s="821"/>
      <c r="H389" s="821"/>
    </row>
    <row r="390" spans="2:8">
      <c r="B390" s="825"/>
      <c r="C390" s="821"/>
      <c r="D390" s="821"/>
      <c r="E390" s="821"/>
      <c r="F390" s="821"/>
      <c r="G390" s="821"/>
      <c r="H390" s="821"/>
    </row>
    <row r="391" spans="2:8">
      <c r="B391" s="825"/>
      <c r="C391" s="821"/>
      <c r="D391" s="821"/>
      <c r="E391" s="821"/>
      <c r="F391" s="821"/>
      <c r="G391" s="821"/>
      <c r="H391" s="821"/>
    </row>
    <row r="392" spans="2:8">
      <c r="B392" s="825"/>
      <c r="C392" s="821"/>
      <c r="D392" s="821"/>
      <c r="E392" s="821"/>
      <c r="F392" s="821"/>
      <c r="G392" s="821"/>
      <c r="H392" s="821"/>
    </row>
    <row r="393" spans="2:8">
      <c r="B393" s="825"/>
      <c r="C393" s="821"/>
      <c r="D393" s="821"/>
      <c r="E393" s="821"/>
      <c r="F393" s="821"/>
      <c r="G393" s="821"/>
      <c r="H393" s="821"/>
    </row>
    <row r="394" spans="2:8">
      <c r="B394" s="825"/>
      <c r="C394" s="821"/>
      <c r="D394" s="821"/>
      <c r="E394" s="821"/>
      <c r="F394" s="821"/>
      <c r="G394" s="821"/>
      <c r="H394" s="821"/>
    </row>
    <row r="395" spans="2:8">
      <c r="B395" s="825"/>
      <c r="C395" s="821"/>
      <c r="D395" s="821"/>
      <c r="E395" s="821"/>
      <c r="F395" s="821"/>
      <c r="G395" s="821"/>
      <c r="H395" s="821"/>
    </row>
    <row r="396" spans="2:8">
      <c r="B396" s="825"/>
      <c r="C396" s="821"/>
      <c r="D396" s="821"/>
      <c r="E396" s="821"/>
      <c r="F396" s="821"/>
      <c r="G396" s="821"/>
      <c r="H396" s="821"/>
    </row>
    <row r="397" spans="2:8">
      <c r="B397" s="825"/>
      <c r="C397" s="821"/>
      <c r="D397" s="821"/>
      <c r="E397" s="821"/>
      <c r="F397" s="821"/>
      <c r="G397" s="821"/>
      <c r="H397" s="821"/>
    </row>
    <row r="398" spans="2:8">
      <c r="B398" s="825"/>
      <c r="C398" s="821"/>
      <c r="D398" s="821"/>
      <c r="E398" s="821"/>
      <c r="F398" s="821"/>
      <c r="G398" s="821"/>
      <c r="H398" s="821"/>
    </row>
    <row r="399" spans="2:8">
      <c r="B399" s="825"/>
      <c r="C399" s="821"/>
      <c r="D399" s="821"/>
      <c r="E399" s="821"/>
      <c r="F399" s="821"/>
      <c r="G399" s="821"/>
      <c r="H399" s="821"/>
    </row>
    <row r="400" spans="2:8">
      <c r="B400" s="825"/>
      <c r="C400" s="821"/>
      <c r="D400" s="821"/>
      <c r="E400" s="821"/>
      <c r="F400" s="821"/>
      <c r="G400" s="821"/>
      <c r="H400" s="821"/>
    </row>
    <row r="401" spans="2:8">
      <c r="B401" s="825"/>
      <c r="C401" s="821"/>
      <c r="D401" s="821"/>
      <c r="E401" s="821"/>
      <c r="F401" s="821"/>
      <c r="G401" s="821"/>
      <c r="H401" s="821"/>
    </row>
    <row r="402" spans="2:8">
      <c r="B402" s="825"/>
      <c r="C402" s="821"/>
      <c r="D402" s="821"/>
      <c r="E402" s="821"/>
      <c r="F402" s="821"/>
      <c r="G402" s="821"/>
      <c r="H402" s="821"/>
    </row>
    <row r="403" spans="2:8">
      <c r="B403" s="825"/>
      <c r="C403" s="821"/>
      <c r="D403" s="821"/>
      <c r="E403" s="821"/>
      <c r="F403" s="821"/>
      <c r="G403" s="821"/>
      <c r="H403" s="821"/>
    </row>
    <row r="404" spans="2:8">
      <c r="B404" s="825"/>
      <c r="C404" s="821"/>
      <c r="D404" s="821"/>
      <c r="E404" s="821"/>
      <c r="F404" s="821"/>
      <c r="G404" s="821"/>
      <c r="H404" s="821"/>
    </row>
    <row r="405" spans="2:8">
      <c r="B405" s="825"/>
      <c r="C405" s="821"/>
      <c r="D405" s="821"/>
      <c r="E405" s="821"/>
      <c r="F405" s="821"/>
      <c r="G405" s="821"/>
      <c r="H405" s="821"/>
    </row>
    <row r="406" spans="2:8">
      <c r="B406" s="825"/>
      <c r="C406" s="821"/>
      <c r="D406" s="821"/>
      <c r="E406" s="821"/>
      <c r="F406" s="821"/>
      <c r="G406" s="821"/>
      <c r="H406" s="821"/>
    </row>
    <row r="407" spans="2:8">
      <c r="B407" s="825"/>
      <c r="C407" s="821"/>
      <c r="D407" s="821"/>
      <c r="E407" s="821"/>
      <c r="F407" s="821"/>
      <c r="G407" s="821"/>
      <c r="H407" s="821"/>
    </row>
    <row r="408" spans="2:8">
      <c r="B408" s="825"/>
      <c r="C408" s="821"/>
      <c r="D408" s="821"/>
      <c r="E408" s="821"/>
      <c r="F408" s="821"/>
      <c r="G408" s="821"/>
      <c r="H408" s="821"/>
    </row>
    <row r="409" spans="2:8">
      <c r="B409" s="825"/>
      <c r="C409" s="821"/>
      <c r="D409" s="821"/>
      <c r="E409" s="821"/>
      <c r="F409" s="821"/>
      <c r="G409" s="821"/>
      <c r="H409" s="821"/>
    </row>
    <row r="410" spans="2:8">
      <c r="B410" s="825"/>
      <c r="C410" s="821"/>
      <c r="D410" s="821"/>
      <c r="E410" s="821"/>
      <c r="F410" s="821"/>
      <c r="G410" s="821"/>
      <c r="H410" s="821"/>
    </row>
    <row r="411" spans="2:8">
      <c r="B411" s="825"/>
      <c r="C411" s="821"/>
      <c r="D411" s="821"/>
      <c r="E411" s="821"/>
      <c r="F411" s="821"/>
      <c r="G411" s="821"/>
      <c r="H411" s="821"/>
    </row>
    <row r="412" spans="2:8">
      <c r="B412" s="825"/>
      <c r="C412" s="821"/>
      <c r="D412" s="821"/>
      <c r="E412" s="821"/>
      <c r="F412" s="821"/>
      <c r="G412" s="821"/>
      <c r="H412" s="821"/>
    </row>
    <row r="413" spans="2:8">
      <c r="B413" s="825"/>
      <c r="C413" s="821"/>
      <c r="D413" s="821"/>
      <c r="E413" s="821"/>
      <c r="F413" s="821"/>
      <c r="G413" s="821"/>
      <c r="H413" s="821"/>
    </row>
    <row r="414" spans="2:8">
      <c r="B414" s="825"/>
      <c r="C414" s="821"/>
      <c r="D414" s="821"/>
      <c r="E414" s="821"/>
      <c r="F414" s="821"/>
      <c r="G414" s="821"/>
      <c r="H414" s="821"/>
    </row>
    <row r="415" spans="2:8">
      <c r="B415" s="825"/>
      <c r="C415" s="821"/>
      <c r="D415" s="821"/>
      <c r="E415" s="821"/>
      <c r="F415" s="821"/>
      <c r="G415" s="821"/>
      <c r="H415" s="821"/>
    </row>
    <row r="416" spans="2:8">
      <c r="B416" s="825"/>
      <c r="C416" s="821"/>
      <c r="D416" s="821"/>
      <c r="E416" s="821"/>
      <c r="F416" s="821"/>
      <c r="G416" s="821"/>
      <c r="H416" s="821"/>
    </row>
    <row r="417" spans="2:8">
      <c r="B417" s="825"/>
      <c r="C417" s="821"/>
      <c r="D417" s="821"/>
      <c r="E417" s="821"/>
      <c r="F417" s="821"/>
      <c r="G417" s="821"/>
      <c r="H417" s="821"/>
    </row>
    <row r="418" spans="2:8">
      <c r="B418" s="825"/>
      <c r="C418" s="821"/>
      <c r="D418" s="821"/>
      <c r="E418" s="821"/>
      <c r="F418" s="821"/>
      <c r="G418" s="821"/>
      <c r="H418" s="821"/>
    </row>
    <row r="419" spans="2:8">
      <c r="B419" s="825"/>
      <c r="C419" s="821"/>
      <c r="D419" s="821"/>
      <c r="E419" s="821"/>
      <c r="F419" s="821"/>
      <c r="G419" s="821"/>
      <c r="H419" s="821"/>
    </row>
    <row r="420" spans="2:8">
      <c r="B420" s="825"/>
      <c r="C420" s="821"/>
      <c r="D420" s="821"/>
      <c r="E420" s="821"/>
      <c r="F420" s="821"/>
      <c r="G420" s="821"/>
      <c r="H420" s="821"/>
    </row>
    <row r="421" spans="2:8">
      <c r="B421" s="825"/>
      <c r="C421" s="821"/>
      <c r="D421" s="821"/>
      <c r="E421" s="821"/>
      <c r="F421" s="821"/>
      <c r="G421" s="821"/>
      <c r="H421" s="821"/>
    </row>
    <row r="422" spans="2:8">
      <c r="B422" s="825"/>
      <c r="C422" s="821"/>
      <c r="D422" s="821"/>
      <c r="E422" s="821"/>
      <c r="F422" s="821"/>
      <c r="G422" s="821"/>
      <c r="H422" s="821"/>
    </row>
    <row r="423" spans="2:8">
      <c r="B423" s="825"/>
      <c r="C423" s="821"/>
      <c r="D423" s="821"/>
      <c r="E423" s="821"/>
      <c r="F423" s="821"/>
      <c r="G423" s="821"/>
      <c r="H423" s="821"/>
    </row>
    <row r="424" spans="2:8">
      <c r="B424" s="825"/>
      <c r="C424" s="821"/>
      <c r="D424" s="821"/>
      <c r="E424" s="821"/>
      <c r="F424" s="821"/>
      <c r="G424" s="821"/>
      <c r="H424" s="821"/>
    </row>
    <row r="425" spans="2:8">
      <c r="B425" s="825"/>
      <c r="C425" s="821"/>
      <c r="D425" s="821"/>
      <c r="E425" s="821"/>
      <c r="F425" s="821"/>
      <c r="G425" s="821"/>
      <c r="H425" s="821"/>
    </row>
    <row r="426" spans="2:8">
      <c r="B426" s="825"/>
      <c r="C426" s="821"/>
      <c r="D426" s="821"/>
      <c r="E426" s="821"/>
      <c r="F426" s="821"/>
      <c r="G426" s="821"/>
      <c r="H426" s="821"/>
    </row>
    <row r="427" spans="2:8">
      <c r="B427" s="825"/>
      <c r="C427" s="821"/>
      <c r="D427" s="821"/>
      <c r="E427" s="821"/>
      <c r="F427" s="821"/>
      <c r="G427" s="821"/>
      <c r="H427" s="821"/>
    </row>
    <row r="428" spans="2:8">
      <c r="B428" s="825"/>
      <c r="C428" s="821"/>
      <c r="D428" s="821"/>
      <c r="E428" s="821"/>
      <c r="F428" s="821"/>
      <c r="G428" s="821"/>
      <c r="H428" s="821"/>
    </row>
    <row r="429" spans="2:8">
      <c r="B429" s="825"/>
      <c r="C429" s="821"/>
      <c r="D429" s="821"/>
      <c r="E429" s="821"/>
      <c r="F429" s="821"/>
      <c r="G429" s="821"/>
      <c r="H429" s="821"/>
    </row>
    <row r="430" spans="2:8">
      <c r="B430" s="825"/>
      <c r="C430" s="821"/>
      <c r="D430" s="821"/>
      <c r="E430" s="821"/>
      <c r="F430" s="821"/>
      <c r="G430" s="821"/>
      <c r="H430" s="821"/>
    </row>
    <row r="431" spans="2:8">
      <c r="B431" s="825"/>
      <c r="C431" s="821"/>
      <c r="D431" s="821"/>
      <c r="E431" s="821"/>
      <c r="F431" s="821"/>
      <c r="G431" s="821"/>
      <c r="H431" s="821"/>
    </row>
    <row r="432" spans="2:8">
      <c r="B432" s="825"/>
      <c r="C432" s="821"/>
      <c r="D432" s="821"/>
      <c r="E432" s="821"/>
      <c r="F432" s="821"/>
      <c r="G432" s="821"/>
      <c r="H432" s="821"/>
    </row>
    <row r="433" spans="2:8">
      <c r="B433" s="825"/>
      <c r="C433" s="821"/>
      <c r="D433" s="821"/>
      <c r="E433" s="821"/>
      <c r="F433" s="821"/>
      <c r="G433" s="821"/>
      <c r="H433" s="821"/>
    </row>
    <row r="434" spans="2:8">
      <c r="B434" s="825"/>
      <c r="C434" s="821"/>
      <c r="D434" s="821"/>
      <c r="E434" s="821"/>
      <c r="F434" s="821"/>
      <c r="G434" s="821"/>
      <c r="H434" s="821"/>
    </row>
    <row r="435" spans="2:8">
      <c r="B435" s="825"/>
      <c r="C435" s="821"/>
      <c r="D435" s="821"/>
      <c r="E435" s="821"/>
      <c r="F435" s="821"/>
      <c r="G435" s="821"/>
      <c r="H435" s="821"/>
    </row>
    <row r="436" spans="2:8">
      <c r="B436" s="825"/>
      <c r="C436" s="821"/>
      <c r="D436" s="821"/>
      <c r="E436" s="821"/>
      <c r="F436" s="821"/>
      <c r="G436" s="821"/>
      <c r="H436" s="821"/>
    </row>
    <row r="437" spans="2:8">
      <c r="B437" s="825"/>
      <c r="C437" s="821"/>
      <c r="D437" s="821"/>
      <c r="E437" s="821"/>
      <c r="F437" s="821"/>
      <c r="G437" s="821"/>
      <c r="H437" s="821"/>
    </row>
    <row r="438" spans="2:8">
      <c r="B438" s="825"/>
      <c r="C438" s="821"/>
      <c r="D438" s="821"/>
      <c r="E438" s="821"/>
      <c r="F438" s="821"/>
      <c r="G438" s="821"/>
      <c r="H438" s="821"/>
    </row>
    <row r="439" spans="2:8">
      <c r="B439" s="825"/>
      <c r="C439" s="821"/>
      <c r="D439" s="821"/>
      <c r="E439" s="821"/>
      <c r="F439" s="821"/>
      <c r="G439" s="821"/>
      <c r="H439" s="821"/>
    </row>
    <row r="440" spans="2:8">
      <c r="B440" s="825"/>
      <c r="C440" s="821"/>
      <c r="D440" s="821"/>
      <c r="E440" s="821"/>
      <c r="F440" s="821"/>
      <c r="G440" s="821"/>
      <c r="H440" s="821"/>
    </row>
    <row r="441" spans="2:8">
      <c r="B441" s="825"/>
      <c r="C441" s="821"/>
      <c r="D441" s="821"/>
      <c r="E441" s="821"/>
      <c r="F441" s="821"/>
      <c r="G441" s="821"/>
      <c r="H441" s="821"/>
    </row>
    <row r="442" spans="2:8">
      <c r="B442" s="825"/>
      <c r="C442" s="821"/>
      <c r="D442" s="821"/>
      <c r="E442" s="821"/>
      <c r="F442" s="821"/>
      <c r="G442" s="821"/>
      <c r="H442" s="821"/>
    </row>
    <row r="443" spans="2:8">
      <c r="B443" s="825"/>
      <c r="C443" s="821"/>
      <c r="D443" s="821"/>
      <c r="E443" s="821"/>
      <c r="F443" s="821"/>
      <c r="G443" s="821"/>
      <c r="H443" s="821"/>
    </row>
    <row r="444" spans="2:8">
      <c r="B444" s="825"/>
      <c r="C444" s="821"/>
      <c r="D444" s="821"/>
      <c r="E444" s="821"/>
      <c r="F444" s="821"/>
      <c r="G444" s="821"/>
      <c r="H444" s="821"/>
    </row>
    <row r="445" spans="2:8">
      <c r="B445" s="825"/>
      <c r="C445" s="821"/>
      <c r="D445" s="821"/>
      <c r="E445" s="821"/>
      <c r="F445" s="821"/>
      <c r="G445" s="821"/>
      <c r="H445" s="821"/>
    </row>
    <row r="446" spans="2:8">
      <c r="B446" s="825"/>
      <c r="C446" s="821"/>
      <c r="D446" s="821"/>
      <c r="E446" s="821"/>
      <c r="F446" s="821"/>
      <c r="G446" s="821"/>
      <c r="H446" s="821"/>
    </row>
    <row r="447" spans="2:8">
      <c r="B447" s="825"/>
      <c r="C447" s="821"/>
      <c r="D447" s="821"/>
      <c r="E447" s="821"/>
      <c r="F447" s="821"/>
      <c r="G447" s="821"/>
      <c r="H447" s="821"/>
    </row>
    <row r="448" spans="2:8">
      <c r="B448" s="825"/>
      <c r="C448" s="821"/>
      <c r="D448" s="821"/>
      <c r="E448" s="821"/>
      <c r="F448" s="821"/>
      <c r="G448" s="821"/>
      <c r="H448" s="821"/>
    </row>
    <row r="449" spans="2:8">
      <c r="B449" s="825"/>
      <c r="C449" s="821"/>
      <c r="D449" s="821"/>
      <c r="E449" s="821"/>
      <c r="F449" s="821"/>
      <c r="G449" s="821"/>
      <c r="H449" s="821"/>
    </row>
    <row r="450" spans="2:8">
      <c r="B450" s="825"/>
      <c r="C450" s="821"/>
      <c r="D450" s="821"/>
      <c r="E450" s="821"/>
      <c r="F450" s="821"/>
      <c r="G450" s="821"/>
      <c r="H450" s="821"/>
    </row>
    <row r="451" spans="2:8">
      <c r="B451" s="825"/>
      <c r="C451" s="821"/>
      <c r="D451" s="821"/>
      <c r="E451" s="821"/>
      <c r="F451" s="821"/>
      <c r="G451" s="821"/>
      <c r="H451" s="821"/>
    </row>
    <row r="452" spans="2:8">
      <c r="B452" s="825"/>
      <c r="C452" s="821"/>
      <c r="D452" s="821"/>
      <c r="E452" s="821"/>
      <c r="F452" s="821"/>
      <c r="G452" s="821"/>
      <c r="H452" s="821"/>
    </row>
    <row r="453" spans="2:8">
      <c r="B453" s="825"/>
      <c r="C453" s="821"/>
      <c r="D453" s="821"/>
      <c r="E453" s="821"/>
      <c r="F453" s="821"/>
      <c r="G453" s="821"/>
      <c r="H453" s="821"/>
    </row>
    <row r="454" spans="2:8">
      <c r="B454" s="825"/>
      <c r="C454" s="821"/>
      <c r="D454" s="821"/>
      <c r="E454" s="821"/>
      <c r="F454" s="821"/>
      <c r="G454" s="821"/>
      <c r="H454" s="821"/>
    </row>
    <row r="455" spans="2:8">
      <c r="B455" s="825"/>
      <c r="C455" s="821"/>
      <c r="D455" s="821"/>
      <c r="E455" s="821"/>
      <c r="F455" s="821"/>
      <c r="G455" s="821"/>
      <c r="H455" s="821"/>
    </row>
    <row r="456" spans="2:8">
      <c r="B456" s="825"/>
      <c r="C456" s="821"/>
      <c r="D456" s="821"/>
      <c r="E456" s="821"/>
      <c r="F456" s="821"/>
      <c r="G456" s="821"/>
      <c r="H456" s="821"/>
    </row>
    <row r="457" spans="2:8">
      <c r="B457" s="825"/>
      <c r="C457" s="821"/>
      <c r="D457" s="821"/>
      <c r="E457" s="821"/>
      <c r="F457" s="821"/>
      <c r="G457" s="821"/>
      <c r="H457" s="821"/>
    </row>
    <row r="458" spans="2:8">
      <c r="B458" s="825"/>
      <c r="C458" s="821"/>
      <c r="D458" s="821"/>
      <c r="E458" s="821"/>
      <c r="F458" s="821"/>
      <c r="G458" s="821"/>
      <c r="H458" s="821"/>
    </row>
    <row r="459" spans="2:8">
      <c r="B459" s="825"/>
      <c r="C459" s="821"/>
      <c r="D459" s="821"/>
      <c r="E459" s="821"/>
      <c r="F459" s="821"/>
      <c r="G459" s="821"/>
      <c r="H459" s="821"/>
    </row>
    <row r="460" spans="2:8">
      <c r="B460" s="825"/>
      <c r="C460" s="821"/>
      <c r="D460" s="821"/>
      <c r="E460" s="821"/>
      <c r="F460" s="821"/>
      <c r="G460" s="821"/>
      <c r="H460" s="821"/>
    </row>
    <row r="461" spans="2:8">
      <c r="B461" s="825"/>
      <c r="C461" s="821"/>
      <c r="D461" s="821"/>
      <c r="E461" s="821"/>
      <c r="F461" s="821"/>
      <c r="G461" s="821"/>
      <c r="H461" s="821"/>
    </row>
    <row r="462" spans="2:8">
      <c r="B462" s="825"/>
      <c r="C462" s="821"/>
      <c r="D462" s="821"/>
      <c r="E462" s="821"/>
      <c r="F462" s="821"/>
      <c r="G462" s="821"/>
      <c r="H462" s="821"/>
    </row>
    <row r="463" spans="2:8">
      <c r="B463" s="825"/>
      <c r="C463" s="821"/>
      <c r="D463" s="821"/>
      <c r="E463" s="821"/>
      <c r="F463" s="821"/>
      <c r="G463" s="821"/>
      <c r="H463" s="821"/>
    </row>
    <row r="464" spans="2:8">
      <c r="B464" s="825"/>
      <c r="C464" s="821"/>
      <c r="D464" s="821"/>
      <c r="E464" s="821"/>
      <c r="F464" s="821"/>
      <c r="G464" s="821"/>
      <c r="H464" s="821"/>
    </row>
    <row r="465" spans="2:8">
      <c r="B465" s="825"/>
      <c r="C465" s="821"/>
      <c r="D465" s="821"/>
      <c r="E465" s="821"/>
      <c r="F465" s="821"/>
      <c r="G465" s="821"/>
      <c r="H465" s="821"/>
    </row>
    <row r="466" spans="2:8">
      <c r="B466" s="825"/>
      <c r="C466" s="821"/>
      <c r="D466" s="821"/>
      <c r="E466" s="821"/>
      <c r="F466" s="821"/>
      <c r="G466" s="821"/>
      <c r="H466" s="821"/>
    </row>
    <row r="467" spans="2:8">
      <c r="B467" s="825"/>
      <c r="C467" s="821"/>
      <c r="D467" s="821"/>
      <c r="E467" s="821"/>
      <c r="F467" s="821"/>
      <c r="G467" s="821"/>
      <c r="H467" s="821"/>
    </row>
    <row r="468" spans="2:8">
      <c r="B468" s="825"/>
      <c r="C468" s="821"/>
      <c r="D468" s="821"/>
      <c r="E468" s="821"/>
      <c r="F468" s="821"/>
      <c r="G468" s="821"/>
      <c r="H468" s="821"/>
    </row>
    <row r="469" spans="2:8">
      <c r="B469" s="825"/>
      <c r="C469" s="821"/>
      <c r="D469" s="821"/>
      <c r="E469" s="821"/>
      <c r="F469" s="821"/>
      <c r="G469" s="821"/>
      <c r="H469" s="821"/>
    </row>
    <row r="470" spans="2:8">
      <c r="B470" s="825"/>
      <c r="C470" s="821"/>
      <c r="D470" s="821"/>
      <c r="E470" s="821"/>
      <c r="F470" s="821"/>
      <c r="G470" s="821"/>
      <c r="H470" s="821"/>
    </row>
    <row r="471" spans="2:8">
      <c r="B471" s="825"/>
      <c r="C471" s="821"/>
      <c r="D471" s="821"/>
      <c r="E471" s="821"/>
      <c r="F471" s="821"/>
      <c r="G471" s="821"/>
      <c r="H471" s="821"/>
    </row>
    <row r="472" spans="2:8">
      <c r="B472" s="825"/>
      <c r="C472" s="821"/>
      <c r="D472" s="821"/>
      <c r="E472" s="821"/>
      <c r="F472" s="821"/>
      <c r="G472" s="821"/>
      <c r="H472" s="821"/>
    </row>
    <row r="473" spans="2:8">
      <c r="B473" s="825"/>
      <c r="C473" s="821"/>
      <c r="D473" s="821"/>
      <c r="E473" s="821"/>
      <c r="F473" s="821"/>
      <c r="G473" s="821"/>
      <c r="H473" s="821"/>
    </row>
    <row r="474" spans="2:8">
      <c r="B474" s="825"/>
      <c r="C474" s="821"/>
      <c r="D474" s="821"/>
      <c r="E474" s="821"/>
      <c r="F474" s="821"/>
      <c r="G474" s="821"/>
      <c r="H474" s="821"/>
    </row>
    <row r="475" spans="2:8">
      <c r="B475" s="825"/>
      <c r="C475" s="821"/>
      <c r="D475" s="821"/>
      <c r="E475" s="821"/>
      <c r="F475" s="821"/>
      <c r="G475" s="821"/>
      <c r="H475" s="821"/>
    </row>
    <row r="476" spans="2:8">
      <c r="B476" s="825"/>
      <c r="C476" s="821"/>
      <c r="D476" s="821"/>
      <c r="E476" s="821"/>
      <c r="F476" s="821"/>
      <c r="G476" s="821"/>
      <c r="H476" s="821"/>
    </row>
    <row r="477" spans="2:8">
      <c r="B477" s="825"/>
      <c r="C477" s="821"/>
      <c r="D477" s="821"/>
      <c r="E477" s="821"/>
      <c r="F477" s="821"/>
      <c r="G477" s="821"/>
      <c r="H477" s="821"/>
    </row>
    <row r="478" spans="2:8">
      <c r="B478" s="825"/>
      <c r="C478" s="821"/>
      <c r="D478" s="821"/>
      <c r="E478" s="821"/>
      <c r="F478" s="821"/>
      <c r="G478" s="821"/>
      <c r="H478" s="821"/>
    </row>
    <row r="479" spans="2:8">
      <c r="B479" s="825"/>
      <c r="C479" s="821"/>
      <c r="D479" s="821"/>
      <c r="E479" s="821"/>
      <c r="F479" s="821"/>
      <c r="G479" s="821"/>
      <c r="H479" s="821"/>
    </row>
    <row r="480" spans="2:8">
      <c r="B480" s="825"/>
      <c r="C480" s="821"/>
      <c r="D480" s="821"/>
      <c r="E480" s="821"/>
      <c r="F480" s="821"/>
      <c r="G480" s="821"/>
      <c r="H480" s="821"/>
    </row>
    <row r="481" spans="2:8">
      <c r="B481" s="825"/>
      <c r="C481" s="821"/>
      <c r="D481" s="821"/>
      <c r="E481" s="821"/>
      <c r="F481" s="821"/>
      <c r="G481" s="821"/>
      <c r="H481" s="821"/>
    </row>
    <row r="482" spans="2:8">
      <c r="B482" s="825"/>
      <c r="C482" s="821"/>
      <c r="D482" s="821"/>
      <c r="E482" s="821"/>
      <c r="F482" s="821"/>
      <c r="G482" s="821"/>
      <c r="H482" s="821"/>
    </row>
    <row r="483" spans="2:8">
      <c r="B483" s="825"/>
      <c r="C483" s="821"/>
      <c r="D483" s="821"/>
      <c r="E483" s="821"/>
      <c r="F483" s="821"/>
      <c r="G483" s="821"/>
      <c r="H483" s="821"/>
    </row>
    <row r="484" spans="2:8">
      <c r="B484" s="825"/>
      <c r="C484" s="821"/>
      <c r="D484" s="821"/>
      <c r="E484" s="821"/>
      <c r="F484" s="821"/>
      <c r="G484" s="821"/>
      <c r="H484" s="821"/>
    </row>
    <row r="485" spans="2:8">
      <c r="B485" s="825"/>
      <c r="C485" s="821"/>
      <c r="D485" s="821"/>
      <c r="E485" s="821"/>
      <c r="F485" s="821"/>
      <c r="G485" s="821"/>
      <c r="H485" s="821"/>
    </row>
    <row r="486" spans="2:8">
      <c r="B486" s="825"/>
      <c r="C486" s="821"/>
      <c r="D486" s="821"/>
      <c r="E486" s="821"/>
      <c r="F486" s="821"/>
      <c r="G486" s="821"/>
      <c r="H486" s="821"/>
    </row>
    <row r="487" spans="2:8">
      <c r="B487" s="825"/>
      <c r="C487" s="821"/>
      <c r="D487" s="821"/>
      <c r="E487" s="821"/>
      <c r="F487" s="821"/>
      <c r="G487" s="821"/>
      <c r="H487" s="821"/>
    </row>
    <row r="488" spans="2:8">
      <c r="B488" s="825"/>
      <c r="C488" s="821"/>
      <c r="D488" s="821"/>
      <c r="E488" s="821"/>
      <c r="F488" s="821"/>
      <c r="G488" s="821"/>
      <c r="H488" s="821"/>
    </row>
    <row r="489" spans="2:8">
      <c r="B489" s="825"/>
      <c r="C489" s="821"/>
      <c r="D489" s="821"/>
      <c r="E489" s="821"/>
      <c r="F489" s="821"/>
      <c r="G489" s="821"/>
      <c r="H489" s="821"/>
    </row>
    <row r="490" spans="2:8">
      <c r="B490" s="825"/>
      <c r="C490" s="821"/>
      <c r="D490" s="821"/>
      <c r="E490" s="821"/>
      <c r="F490" s="821"/>
      <c r="G490" s="821"/>
      <c r="H490" s="821"/>
    </row>
    <row r="491" spans="2:8">
      <c r="B491" s="825"/>
      <c r="C491" s="821"/>
      <c r="D491" s="821"/>
      <c r="E491" s="821"/>
      <c r="F491" s="821"/>
      <c r="G491" s="821"/>
      <c r="H491" s="821"/>
    </row>
    <row r="492" spans="2:8">
      <c r="B492" s="825"/>
      <c r="C492" s="821"/>
      <c r="D492" s="821"/>
      <c r="E492" s="821"/>
      <c r="F492" s="821"/>
      <c r="G492" s="821"/>
      <c r="H492" s="821"/>
    </row>
    <row r="493" spans="2:8">
      <c r="B493" s="825"/>
      <c r="C493" s="821"/>
      <c r="D493" s="821"/>
      <c r="E493" s="821"/>
      <c r="F493" s="821"/>
      <c r="G493" s="821"/>
      <c r="H493" s="821"/>
    </row>
    <row r="494" spans="2:8">
      <c r="B494" s="825"/>
      <c r="C494" s="821"/>
      <c r="D494" s="821"/>
      <c r="E494" s="821"/>
      <c r="F494" s="821"/>
      <c r="G494" s="821"/>
      <c r="H494" s="821"/>
    </row>
    <row r="495" spans="2:8">
      <c r="B495" s="825"/>
      <c r="C495" s="821"/>
      <c r="D495" s="821"/>
      <c r="E495" s="821"/>
      <c r="F495" s="821"/>
      <c r="G495" s="821"/>
      <c r="H495" s="821"/>
    </row>
    <row r="496" spans="2:8">
      <c r="B496" s="825"/>
      <c r="C496" s="821"/>
      <c r="D496" s="821"/>
      <c r="E496" s="821"/>
      <c r="F496" s="821"/>
      <c r="G496" s="821"/>
      <c r="H496" s="821"/>
    </row>
    <row r="497" spans="2:8">
      <c r="B497" s="825"/>
      <c r="C497" s="821"/>
      <c r="D497" s="821"/>
      <c r="E497" s="821"/>
      <c r="F497" s="821"/>
      <c r="G497" s="821"/>
      <c r="H497" s="821"/>
    </row>
    <row r="498" spans="2:8">
      <c r="B498" s="825"/>
      <c r="C498" s="821"/>
      <c r="D498" s="821"/>
      <c r="E498" s="821"/>
      <c r="F498" s="821"/>
      <c r="G498" s="821"/>
      <c r="H498" s="821"/>
    </row>
    <row r="499" spans="2:8">
      <c r="B499" s="825"/>
      <c r="C499" s="821"/>
      <c r="D499" s="821"/>
      <c r="E499" s="821"/>
      <c r="F499" s="821"/>
      <c r="G499" s="821"/>
      <c r="H499" s="821"/>
    </row>
    <row r="500" spans="2:8">
      <c r="B500" s="825"/>
      <c r="C500" s="821"/>
      <c r="D500" s="821"/>
      <c r="E500" s="821"/>
      <c r="F500" s="821"/>
      <c r="G500" s="821"/>
      <c r="H500" s="821"/>
    </row>
    <row r="501" spans="2:8">
      <c r="B501" s="825"/>
      <c r="C501" s="821"/>
      <c r="D501" s="821"/>
      <c r="E501" s="821"/>
      <c r="F501" s="821"/>
      <c r="G501" s="821"/>
      <c r="H501" s="821"/>
    </row>
    <row r="502" spans="2:8">
      <c r="B502" s="825"/>
      <c r="C502" s="821"/>
      <c r="D502" s="821"/>
      <c r="E502" s="821"/>
      <c r="F502" s="821"/>
      <c r="G502" s="821"/>
      <c r="H502" s="821"/>
    </row>
    <row r="503" spans="2:8">
      <c r="B503" s="825"/>
      <c r="C503" s="821"/>
      <c r="D503" s="821"/>
      <c r="E503" s="821"/>
      <c r="F503" s="821"/>
      <c r="G503" s="821"/>
      <c r="H503" s="821"/>
    </row>
  </sheetData>
  <mergeCells count="11">
    <mergeCell ref="B38:G38"/>
    <mergeCell ref="B1:H1"/>
    <mergeCell ref="B2:H2"/>
    <mergeCell ref="B3:H3"/>
    <mergeCell ref="B15:H15"/>
    <mergeCell ref="B34:G34"/>
    <mergeCell ref="B56:G56"/>
    <mergeCell ref="B60:G60"/>
    <mergeCell ref="B80:G80"/>
    <mergeCell ref="B84:G84"/>
    <mergeCell ref="B87:H87"/>
  </mergeCells>
  <printOptions horizontalCentered="1"/>
  <pageMargins left="0.5" right="0.5" top="0.5" bottom="0.5" header="0.3" footer="0.3"/>
  <pageSetup scale="50" fitToHeight="0" orientation="landscape" r:id="rId1"/>
  <headerFooter alignWithMargins="0"/>
  <rowBreaks count="3" manualBreakCount="3">
    <brk id="40" max="16383" man="1"/>
    <brk id="60" max="16383" man="1"/>
    <brk id="84" max="16383" man="1"/>
  </rowBreaks>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U503"/>
  <sheetViews>
    <sheetView view="pageBreakPreview" zoomScale="60" zoomScaleNormal="50" workbookViewId="0"/>
  </sheetViews>
  <sheetFormatPr defaultColWidth="8.84375" defaultRowHeight="13"/>
  <cols>
    <col min="1" max="1" width="5.07421875" style="805" customWidth="1"/>
    <col min="2" max="2" width="49.3046875" style="812" customWidth="1"/>
    <col min="3" max="3" width="22.07421875" style="805" customWidth="1"/>
    <col min="4" max="4" width="15.07421875" style="805" customWidth="1"/>
    <col min="5" max="5" width="12.53515625" style="805" customWidth="1"/>
    <col min="6" max="6" width="11.53515625" style="805" customWidth="1"/>
    <col min="7" max="7" width="14.84375" style="805" customWidth="1"/>
    <col min="8" max="8" width="79.4609375" style="805" customWidth="1"/>
    <col min="9" max="16384" width="8.84375" style="805"/>
  </cols>
  <sheetData>
    <row r="1" spans="1:21">
      <c r="B1" s="1214" t="s">
        <v>1067</v>
      </c>
      <c r="C1" s="1214"/>
      <c r="D1" s="1214"/>
      <c r="E1" s="1214"/>
      <c r="F1" s="1214"/>
      <c r="G1" s="1214"/>
      <c r="H1" s="1214"/>
    </row>
    <row r="2" spans="1:21">
      <c r="B2" s="1214" t="s">
        <v>1279</v>
      </c>
      <c r="C2" s="1223"/>
      <c r="D2" s="1223"/>
      <c r="E2" s="1223"/>
      <c r="F2" s="1223"/>
      <c r="G2" s="1223"/>
      <c r="H2" s="1223"/>
    </row>
    <row r="3" spans="1:21">
      <c r="B3" s="1215" t="str">
        <f>+'Attachment H'!D5</f>
        <v>GridLiance High Plains LLC</v>
      </c>
      <c r="C3" s="1214" t="e">
        <f>+'Attachment H'!#REF!</f>
        <v>#REF!</v>
      </c>
      <c r="D3" s="1214">
        <f>+'Attachment H'!A5</f>
        <v>0</v>
      </c>
      <c r="E3" s="1214">
        <f>+'Attachment H'!B5</f>
        <v>0</v>
      </c>
      <c r="F3" s="1214">
        <f>+'Attachment H'!C5</f>
        <v>0</v>
      </c>
      <c r="G3" s="1214" t="str">
        <f>+'Attachment H'!D5</f>
        <v>GridLiance High Plains LLC</v>
      </c>
      <c r="H3" s="1216">
        <f>+'Attachment H'!E5</f>
        <v>0</v>
      </c>
    </row>
    <row r="5" spans="1:21">
      <c r="B5" s="815"/>
      <c r="C5" s="813"/>
      <c r="D5" s="807"/>
      <c r="E5" s="807"/>
      <c r="F5" s="813"/>
      <c r="G5" s="807"/>
      <c r="H5" s="813"/>
    </row>
    <row r="6" spans="1:21">
      <c r="B6" s="815"/>
      <c r="C6" s="813"/>
      <c r="D6" s="807"/>
      <c r="E6" s="807"/>
      <c r="F6" s="807"/>
      <c r="G6" s="807"/>
      <c r="H6" s="813"/>
      <c r="I6" s="813"/>
      <c r="J6" s="804"/>
      <c r="K6" s="804"/>
      <c r="L6" s="804"/>
      <c r="M6" s="804"/>
      <c r="N6" s="804"/>
      <c r="O6" s="804"/>
      <c r="P6" s="804"/>
      <c r="Q6" s="804"/>
      <c r="R6" s="804"/>
      <c r="S6" s="804"/>
      <c r="T6" s="804"/>
      <c r="U6" s="807"/>
    </row>
    <row r="7" spans="1:21" s="813" customFormat="1" ht="34.5" customHeight="1">
      <c r="A7" s="847" t="s">
        <v>1000</v>
      </c>
      <c r="B7" s="847" t="s">
        <v>1040</v>
      </c>
      <c r="C7" s="848"/>
      <c r="D7" s="848"/>
      <c r="E7" s="849" t="s">
        <v>1003</v>
      </c>
      <c r="F7" s="849" t="s">
        <v>1004</v>
      </c>
      <c r="G7" s="849" t="s">
        <v>1005</v>
      </c>
      <c r="H7" s="848"/>
      <c r="J7" s="804"/>
      <c r="K7" s="804"/>
      <c r="L7" s="804"/>
      <c r="M7" s="804"/>
      <c r="N7" s="804"/>
      <c r="O7" s="804"/>
      <c r="P7" s="804"/>
      <c r="Q7" s="804"/>
      <c r="R7" s="804"/>
      <c r="S7" s="804"/>
      <c r="T7" s="804"/>
      <c r="U7" s="807"/>
    </row>
    <row r="8" spans="1:21">
      <c r="A8" s="814"/>
      <c r="C8" s="813"/>
      <c r="E8" s="813"/>
      <c r="F8" s="813"/>
      <c r="G8" s="813"/>
      <c r="H8" s="813"/>
      <c r="L8" s="648"/>
    </row>
    <row r="9" spans="1:21" ht="20.25" customHeight="1">
      <c r="A9" s="814">
        <v>1</v>
      </c>
      <c r="B9" s="813" t="s">
        <v>1060</v>
      </c>
      <c r="E9" s="135">
        <f>+E54</f>
        <v>-6116645.8024690337</v>
      </c>
      <c r="F9" s="135">
        <f>+F54</f>
        <v>0</v>
      </c>
      <c r="G9" s="135">
        <f>+G54</f>
        <v>0</v>
      </c>
      <c r="H9" s="813" t="s">
        <v>1041</v>
      </c>
    </row>
    <row r="10" spans="1:21" ht="20.25" customHeight="1">
      <c r="A10" s="814">
        <f>+A9+1</f>
        <v>2</v>
      </c>
      <c r="B10" s="813" t="s">
        <v>1015</v>
      </c>
      <c r="E10" s="135">
        <f>+E78</f>
        <v>-570561.20848226873</v>
      </c>
      <c r="F10" s="135">
        <f>+F78</f>
        <v>0</v>
      </c>
      <c r="G10" s="135">
        <f>+G78</f>
        <v>0</v>
      </c>
      <c r="H10" s="813" t="s">
        <v>1042</v>
      </c>
    </row>
    <row r="11" spans="1:21" ht="20.25" customHeight="1">
      <c r="A11" s="814">
        <f>+A10+1</f>
        <v>3</v>
      </c>
      <c r="B11" s="813" t="s">
        <v>1017</v>
      </c>
      <c r="E11" s="135">
        <f>E32</f>
        <v>-39263.333453097228</v>
      </c>
      <c r="F11" s="135">
        <f>F32</f>
        <v>0</v>
      </c>
      <c r="G11" s="135">
        <f>G32</f>
        <v>0</v>
      </c>
      <c r="H11" s="813" t="s">
        <v>1043</v>
      </c>
    </row>
    <row r="12" spans="1:21" ht="20.25" customHeight="1">
      <c r="A12" s="814">
        <f>+A11+1</f>
        <v>4</v>
      </c>
      <c r="B12" s="813" t="s">
        <v>1044</v>
      </c>
      <c r="E12" s="135">
        <f>SUM(E9:E11)</f>
        <v>-6726470.3444044003</v>
      </c>
      <c r="F12" s="135">
        <f>SUM(F9:F11)</f>
        <v>0</v>
      </c>
      <c r="G12" s="135">
        <f>SUM(G9:G11)</f>
        <v>0</v>
      </c>
      <c r="H12" s="850" t="s">
        <v>1045</v>
      </c>
    </row>
    <row r="13" spans="1:21" s="813" customFormat="1">
      <c r="A13" s="814"/>
      <c r="D13" s="850"/>
      <c r="H13" s="746"/>
    </row>
    <row r="14" spans="1:21">
      <c r="A14" s="814"/>
      <c r="B14" s="813"/>
      <c r="C14" s="813"/>
      <c r="D14" s="813"/>
      <c r="E14" s="813"/>
      <c r="F14" s="813"/>
      <c r="G14" s="813"/>
      <c r="H14" s="817"/>
    </row>
    <row r="15" spans="1:21">
      <c r="A15" s="814"/>
      <c r="B15" s="1222" t="s">
        <v>1068</v>
      </c>
      <c r="C15" s="1222"/>
      <c r="D15" s="1222"/>
      <c r="E15" s="1222"/>
      <c r="F15" s="1222"/>
      <c r="G15" s="1222"/>
      <c r="H15" s="1222"/>
    </row>
    <row r="16" spans="1:21">
      <c r="A16" s="814"/>
      <c r="B16" s="815"/>
      <c r="C16" s="813"/>
      <c r="D16" s="813"/>
      <c r="E16" s="813"/>
      <c r="F16" s="813"/>
      <c r="G16" s="813"/>
      <c r="H16" s="813"/>
    </row>
    <row r="17" spans="1:9">
      <c r="A17" s="814"/>
      <c r="B17" s="807" t="s">
        <v>75</v>
      </c>
      <c r="C17" s="807" t="s">
        <v>76</v>
      </c>
      <c r="D17" s="807" t="s">
        <v>77</v>
      </c>
      <c r="E17" s="807" t="s">
        <v>78</v>
      </c>
      <c r="F17" s="807" t="s">
        <v>79</v>
      </c>
      <c r="G17" s="807" t="s">
        <v>80</v>
      </c>
      <c r="H17" s="807" t="s">
        <v>81</v>
      </c>
    </row>
    <row r="18" spans="1:9" ht="26">
      <c r="A18" s="814"/>
      <c r="B18" s="815" t="s">
        <v>1017</v>
      </c>
      <c r="C18" s="851" t="s">
        <v>21</v>
      </c>
      <c r="D18" s="851" t="s">
        <v>1047</v>
      </c>
      <c r="E18" s="851" t="s">
        <v>1003</v>
      </c>
      <c r="F18" s="851" t="s">
        <v>1004</v>
      </c>
      <c r="G18" s="851" t="s">
        <v>1005</v>
      </c>
      <c r="H18" s="851" t="s">
        <v>1048</v>
      </c>
    </row>
    <row r="19" spans="1:9" ht="30" customHeight="1">
      <c r="A19" s="814">
        <f>A12+1</f>
        <v>5</v>
      </c>
      <c r="B19" s="852"/>
      <c r="C19" s="853"/>
      <c r="D19" s="854"/>
      <c r="E19" s="854"/>
      <c r="F19" s="854"/>
      <c r="G19" s="854"/>
      <c r="H19" s="855"/>
      <c r="I19" s="822"/>
    </row>
    <row r="20" spans="1:9" ht="30" customHeight="1">
      <c r="A20" s="814">
        <f t="shared" ref="A20:A32" si="0">+A19+1</f>
        <v>6</v>
      </c>
      <c r="B20" s="856"/>
      <c r="C20" s="853"/>
      <c r="D20" s="854"/>
      <c r="E20" s="854"/>
      <c r="F20" s="854"/>
      <c r="G20" s="854"/>
      <c r="H20" s="855"/>
      <c r="I20" s="822"/>
    </row>
    <row r="21" spans="1:9" ht="30" customHeight="1">
      <c r="A21" s="814">
        <f t="shared" si="0"/>
        <v>7</v>
      </c>
      <c r="B21" s="856"/>
      <c r="C21" s="853"/>
      <c r="D21" s="854"/>
      <c r="E21" s="854"/>
      <c r="F21" s="854"/>
      <c r="G21" s="854"/>
      <c r="H21" s="855"/>
      <c r="I21" s="822"/>
    </row>
    <row r="22" spans="1:9" ht="30" customHeight="1">
      <c r="A22" s="814">
        <f t="shared" si="0"/>
        <v>8</v>
      </c>
      <c r="B22" s="856"/>
      <c r="C22" s="853"/>
      <c r="D22" s="854"/>
      <c r="E22" s="854"/>
      <c r="F22" s="854"/>
      <c r="G22" s="854"/>
      <c r="H22" s="855"/>
      <c r="I22" s="822"/>
    </row>
    <row r="23" spans="1:9" ht="30" customHeight="1">
      <c r="A23" s="814">
        <f t="shared" si="0"/>
        <v>9</v>
      </c>
      <c r="B23" s="856"/>
      <c r="C23" s="853"/>
      <c r="D23" s="854"/>
      <c r="E23" s="854"/>
      <c r="F23" s="854"/>
      <c r="G23" s="854"/>
      <c r="H23" s="855"/>
      <c r="I23" s="822"/>
    </row>
    <row r="24" spans="1:9" ht="30" customHeight="1">
      <c r="A24" s="814">
        <f t="shared" si="0"/>
        <v>10</v>
      </c>
      <c r="B24" s="856"/>
      <c r="C24" s="853"/>
      <c r="D24" s="854"/>
      <c r="E24" s="854"/>
      <c r="F24" s="854"/>
      <c r="G24" s="854"/>
      <c r="H24" s="855"/>
      <c r="I24" s="822"/>
    </row>
    <row r="25" spans="1:9" ht="30" customHeight="1">
      <c r="A25" s="814">
        <f t="shared" si="0"/>
        <v>11</v>
      </c>
      <c r="B25" s="856"/>
      <c r="C25" s="853"/>
      <c r="D25" s="854"/>
      <c r="E25" s="854"/>
      <c r="F25" s="854"/>
      <c r="G25" s="854"/>
      <c r="H25" s="855"/>
      <c r="I25" s="822"/>
    </row>
    <row r="26" spans="1:9" ht="30" customHeight="1">
      <c r="A26" s="814">
        <f t="shared" si="0"/>
        <v>12</v>
      </c>
      <c r="B26" s="954" t="s">
        <v>1114</v>
      </c>
      <c r="C26" s="853">
        <f>E26</f>
        <v>0</v>
      </c>
      <c r="D26" s="857"/>
      <c r="E26" s="854"/>
      <c r="F26" s="854"/>
      <c r="G26" s="854"/>
      <c r="H26" s="855"/>
      <c r="I26" s="822"/>
    </row>
    <row r="27" spans="1:9" ht="30" customHeight="1">
      <c r="A27" s="814">
        <f t="shared" si="0"/>
        <v>13</v>
      </c>
      <c r="B27" s="954" t="s">
        <v>1115</v>
      </c>
      <c r="C27" s="853"/>
      <c r="D27" s="854"/>
      <c r="E27" s="854"/>
      <c r="F27" s="854"/>
      <c r="G27" s="854"/>
      <c r="H27" s="855"/>
      <c r="I27" s="822"/>
    </row>
    <row r="28" spans="1:9" ht="30" customHeight="1">
      <c r="A28" s="814">
        <f t="shared" si="0"/>
        <v>14</v>
      </c>
      <c r="B28" s="858" t="s">
        <v>1049</v>
      </c>
      <c r="C28" s="859">
        <f>E28</f>
        <v>-39263.333453097228</v>
      </c>
      <c r="D28" s="859"/>
      <c r="E28" s="859">
        <f>'GLHP Taxes'!M18</f>
        <v>-39263.333453097228</v>
      </c>
      <c r="F28" s="859"/>
      <c r="G28" s="859"/>
      <c r="H28" s="860" t="s">
        <v>1050</v>
      </c>
      <c r="I28" s="822"/>
    </row>
    <row r="29" spans="1:9" ht="20.25" customHeight="1">
      <c r="A29" s="814">
        <f t="shared" si="0"/>
        <v>15</v>
      </c>
      <c r="B29" s="861" t="s">
        <v>1069</v>
      </c>
      <c r="C29" s="862">
        <f>SUBTOTAL(9,C19:C28)</f>
        <v>-39263.333453097228</v>
      </c>
      <c r="D29" s="863">
        <f>SUM(D19:D28)</f>
        <v>0</v>
      </c>
      <c r="E29" s="863">
        <f>SUM(E19:E28)</f>
        <v>-39263.333453097228</v>
      </c>
      <c r="F29" s="863">
        <f>SUM(F19:F28)</f>
        <v>0</v>
      </c>
      <c r="G29" s="863">
        <f>SUM(G19:G28)</f>
        <v>0</v>
      </c>
      <c r="H29" s="864"/>
      <c r="I29" s="822"/>
    </row>
    <row r="30" spans="1:9" ht="20.25" customHeight="1">
      <c r="A30" s="814">
        <f t="shared" si="0"/>
        <v>16</v>
      </c>
      <c r="B30" s="865" t="s">
        <v>1052</v>
      </c>
      <c r="C30" s="866"/>
      <c r="D30" s="866"/>
      <c r="E30" s="866"/>
      <c r="F30" s="867"/>
      <c r="G30" s="868"/>
      <c r="H30" s="855"/>
      <c r="I30" s="822"/>
    </row>
    <row r="31" spans="1:9" ht="20.25" customHeight="1">
      <c r="A31" s="814">
        <f t="shared" si="0"/>
        <v>17</v>
      </c>
      <c r="B31" s="869" t="s">
        <v>1053</v>
      </c>
      <c r="C31" s="870"/>
      <c r="D31" s="870"/>
      <c r="E31" s="870"/>
      <c r="F31" s="870"/>
      <c r="G31" s="870"/>
      <c r="H31" s="871"/>
      <c r="I31" s="822"/>
    </row>
    <row r="32" spans="1:9" ht="20.25" customHeight="1" thickBot="1">
      <c r="A32" s="814">
        <f t="shared" si="0"/>
        <v>18</v>
      </c>
      <c r="B32" s="872" t="s">
        <v>21</v>
      </c>
      <c r="C32" s="873">
        <f>+C29-C30-C31</f>
        <v>-39263.333453097228</v>
      </c>
      <c r="D32" s="873">
        <f>+D29-D30-D31</f>
        <v>0</v>
      </c>
      <c r="E32" s="873">
        <f>+E29-E30-E31</f>
        <v>-39263.333453097228</v>
      </c>
      <c r="F32" s="873">
        <f>+F29-F30-F31</f>
        <v>0</v>
      </c>
      <c r="G32" s="873">
        <f>+G29-G30-G31</f>
        <v>0</v>
      </c>
      <c r="H32" s="874"/>
      <c r="I32" s="822"/>
    </row>
    <row r="33" spans="1:9" ht="20.25" customHeight="1" thickTop="1">
      <c r="A33" s="814"/>
      <c r="B33" s="821" t="s">
        <v>1054</v>
      </c>
      <c r="C33" s="875"/>
      <c r="D33" s="876"/>
      <c r="E33" s="826"/>
      <c r="F33" s="822"/>
      <c r="G33" s="877"/>
      <c r="H33" s="822"/>
    </row>
    <row r="34" spans="1:9" ht="20.25" customHeight="1">
      <c r="A34" s="814"/>
      <c r="B34" s="1219" t="s">
        <v>1055</v>
      </c>
      <c r="C34" s="1220"/>
      <c r="D34" s="1220"/>
      <c r="E34" s="1220"/>
      <c r="F34" s="1220"/>
      <c r="G34" s="1220"/>
      <c r="H34" s="822"/>
    </row>
    <row r="35" spans="1:9" ht="20.25" customHeight="1">
      <c r="A35" s="814"/>
      <c r="B35" s="825" t="s">
        <v>1056</v>
      </c>
      <c r="C35" s="822"/>
      <c r="D35" s="821"/>
      <c r="E35" s="821"/>
      <c r="F35" s="826"/>
      <c r="G35" s="826"/>
      <c r="H35" s="822"/>
    </row>
    <row r="36" spans="1:9" ht="20.25" customHeight="1">
      <c r="A36" s="814"/>
      <c r="B36" s="825" t="s">
        <v>1057</v>
      </c>
      <c r="C36" s="822"/>
      <c r="D36" s="821"/>
      <c r="E36" s="821"/>
      <c r="F36" s="826"/>
      <c r="G36" s="826"/>
      <c r="H36" s="822"/>
    </row>
    <row r="37" spans="1:9" ht="20.25" customHeight="1">
      <c r="A37" s="814"/>
      <c r="B37" s="825" t="s">
        <v>1058</v>
      </c>
      <c r="C37" s="822"/>
      <c r="D37" s="821"/>
      <c r="E37" s="821"/>
      <c r="F37" s="826"/>
      <c r="G37" s="826"/>
      <c r="H37" s="822"/>
    </row>
    <row r="38" spans="1:9" ht="33" customHeight="1">
      <c r="A38" s="814"/>
      <c r="B38" s="1219" t="s">
        <v>1070</v>
      </c>
      <c r="C38" s="1219"/>
      <c r="D38" s="1219"/>
      <c r="E38" s="1219"/>
      <c r="F38" s="1219"/>
      <c r="G38" s="1219"/>
      <c r="H38" s="878"/>
    </row>
    <row r="39" spans="1:9">
      <c r="A39" s="814"/>
      <c r="B39" s="879"/>
      <c r="C39" s="879"/>
      <c r="D39" s="879"/>
      <c r="E39" s="879"/>
      <c r="F39" s="879"/>
      <c r="G39" s="879"/>
      <c r="H39" s="878"/>
    </row>
    <row r="40" spans="1:9" s="813" customFormat="1">
      <c r="A40" s="814"/>
      <c r="B40" s="880"/>
      <c r="C40" s="880"/>
      <c r="D40" s="880"/>
      <c r="E40" s="880"/>
      <c r="F40" s="880"/>
      <c r="G40" s="880"/>
      <c r="H40" s="880"/>
      <c r="I40" s="821"/>
    </row>
    <row r="41" spans="1:9" s="813" customFormat="1">
      <c r="A41" s="814"/>
      <c r="B41" s="807" t="s">
        <v>75</v>
      </c>
      <c r="C41" s="807" t="s">
        <v>76</v>
      </c>
      <c r="D41" s="807" t="s">
        <v>77</v>
      </c>
      <c r="E41" s="807" t="s">
        <v>78</v>
      </c>
      <c r="F41" s="807" t="s">
        <v>79</v>
      </c>
      <c r="G41" s="807" t="s">
        <v>80</v>
      </c>
      <c r="H41" s="807" t="s">
        <v>81</v>
      </c>
      <c r="I41" s="821"/>
    </row>
    <row r="42" spans="1:9" ht="26">
      <c r="A42" s="814"/>
      <c r="B42" s="815" t="s">
        <v>1007</v>
      </c>
      <c r="C42" s="851" t="s">
        <v>21</v>
      </c>
      <c r="D42" s="851" t="s">
        <v>1047</v>
      </c>
      <c r="E42" s="851" t="s">
        <v>1003</v>
      </c>
      <c r="F42" s="851" t="s">
        <v>1004</v>
      </c>
      <c r="G42" s="851" t="s">
        <v>1005</v>
      </c>
      <c r="H42" s="851" t="s">
        <v>1048</v>
      </c>
    </row>
    <row r="43" spans="1:9" ht="30" customHeight="1">
      <c r="A43" s="814">
        <f>A32+1</f>
        <v>19</v>
      </c>
      <c r="B43" s="856"/>
      <c r="C43" s="853"/>
      <c r="D43" s="854"/>
      <c r="E43" s="854"/>
      <c r="F43" s="854"/>
      <c r="G43" s="854"/>
      <c r="H43" s="855"/>
      <c r="I43" s="822"/>
    </row>
    <row r="44" spans="1:9" ht="30" customHeight="1">
      <c r="A44" s="814">
        <f t="shared" ref="A44:A54" si="1">+A43+1</f>
        <v>20</v>
      </c>
      <c r="B44" s="856"/>
      <c r="C44" s="853"/>
      <c r="D44" s="854"/>
      <c r="E44" s="854"/>
      <c r="F44" s="854"/>
      <c r="G44" s="854"/>
      <c r="H44" s="855"/>
      <c r="I44" s="822"/>
    </row>
    <row r="45" spans="1:9" ht="30" customHeight="1">
      <c r="A45" s="814">
        <f t="shared" si="1"/>
        <v>21</v>
      </c>
      <c r="B45" s="856"/>
      <c r="C45" s="853"/>
      <c r="D45" s="854"/>
      <c r="E45" s="854"/>
      <c r="F45" s="854"/>
      <c r="G45" s="854"/>
      <c r="H45" s="855"/>
      <c r="I45" s="822"/>
    </row>
    <row r="46" spans="1:9" ht="30" customHeight="1">
      <c r="A46" s="814">
        <f t="shared" si="1"/>
        <v>22</v>
      </c>
      <c r="B46" s="856"/>
      <c r="C46" s="853"/>
      <c r="D46" s="854"/>
      <c r="E46" s="854"/>
      <c r="F46" s="854"/>
      <c r="G46" s="854"/>
      <c r="H46" s="855"/>
      <c r="I46" s="822"/>
    </row>
    <row r="47" spans="1:9" ht="30" customHeight="1">
      <c r="A47" s="814">
        <f t="shared" si="1"/>
        <v>23</v>
      </c>
      <c r="B47" s="856"/>
      <c r="C47" s="854"/>
      <c r="D47" s="854"/>
      <c r="E47" s="854"/>
      <c r="F47" s="854"/>
      <c r="G47" s="854"/>
      <c r="H47" s="855"/>
      <c r="I47" s="822"/>
    </row>
    <row r="48" spans="1:9" ht="30" customHeight="1">
      <c r="A48" s="814">
        <f t="shared" si="1"/>
        <v>24</v>
      </c>
      <c r="B48" s="954" t="s">
        <v>1114</v>
      </c>
      <c r="C48" s="854">
        <f>E48</f>
        <v>0</v>
      </c>
      <c r="D48" s="854"/>
      <c r="E48" s="854"/>
      <c r="F48" s="854"/>
      <c r="G48" s="854"/>
      <c r="H48" s="855"/>
      <c r="I48" s="822"/>
    </row>
    <row r="49" spans="1:11" ht="30" customHeight="1">
      <c r="A49" s="814">
        <f t="shared" si="1"/>
        <v>25</v>
      </c>
      <c r="B49" s="954" t="s">
        <v>1115</v>
      </c>
      <c r="C49" s="882"/>
      <c r="D49" s="882"/>
      <c r="E49" s="882"/>
      <c r="F49" s="882"/>
      <c r="G49" s="882"/>
      <c r="H49" s="855"/>
      <c r="I49" s="822"/>
    </row>
    <row r="50" spans="1:11" ht="30" customHeight="1">
      <c r="A50" s="814">
        <f t="shared" si="1"/>
        <v>26</v>
      </c>
      <c r="B50" s="903" t="s">
        <v>1064</v>
      </c>
      <c r="C50" s="902">
        <f>E50</f>
        <v>-6116645.8024690337</v>
      </c>
      <c r="D50" s="902"/>
      <c r="E50" s="902">
        <f>'GLHP Taxes'!M36</f>
        <v>-6116645.8024690337</v>
      </c>
      <c r="F50" s="902"/>
      <c r="G50" s="902"/>
      <c r="H50" s="860" t="s">
        <v>1050</v>
      </c>
      <c r="I50" s="822"/>
    </row>
    <row r="51" spans="1:11" ht="20.25" customHeight="1">
      <c r="A51" s="814">
        <f t="shared" si="1"/>
        <v>27</v>
      </c>
      <c r="B51" s="883" t="s">
        <v>1071</v>
      </c>
      <c r="C51" s="863">
        <f>SUBTOTAL(9,C43:C50)</f>
        <v>-6116645.8024690337</v>
      </c>
      <c r="D51" s="863">
        <f>SUM(D43:D50)</f>
        <v>0</v>
      </c>
      <c r="E51" s="863">
        <f>SUM(E43:E50)</f>
        <v>-6116645.8024690337</v>
      </c>
      <c r="F51" s="863">
        <f>SUM(F43:F50)</f>
        <v>0</v>
      </c>
      <c r="G51" s="863">
        <f>SUM(G43:G50)</f>
        <v>0</v>
      </c>
      <c r="H51" s="864"/>
      <c r="I51" s="822"/>
    </row>
    <row r="52" spans="1:11" ht="20.25" customHeight="1">
      <c r="A52" s="814">
        <f t="shared" si="1"/>
        <v>28</v>
      </c>
      <c r="B52" s="884" t="s">
        <v>1052</v>
      </c>
      <c r="C52" s="866"/>
      <c r="D52" s="866"/>
      <c r="E52" s="866"/>
      <c r="F52" s="866"/>
      <c r="G52" s="866"/>
      <c r="H52" s="855"/>
      <c r="I52" s="822"/>
    </row>
    <row r="53" spans="1:11" ht="20.25" customHeight="1">
      <c r="A53" s="814">
        <f t="shared" si="1"/>
        <v>29</v>
      </c>
      <c r="B53" s="885" t="s">
        <v>1053</v>
      </c>
      <c r="C53" s="870"/>
      <c r="D53" s="870"/>
      <c r="E53" s="870"/>
      <c r="F53" s="870"/>
      <c r="G53" s="870"/>
      <c r="H53" s="871"/>
      <c r="I53" s="822"/>
    </row>
    <row r="54" spans="1:11" ht="20.25" customHeight="1" thickBot="1">
      <c r="A54" s="814">
        <f t="shared" si="1"/>
        <v>30</v>
      </c>
      <c r="B54" s="872" t="s">
        <v>21</v>
      </c>
      <c r="C54" s="873">
        <f>+C51-C52-C53</f>
        <v>-6116645.8024690337</v>
      </c>
      <c r="D54" s="873">
        <f>+D51-D52-D53</f>
        <v>0</v>
      </c>
      <c r="E54" s="873">
        <f>+E51-E52-E53</f>
        <v>-6116645.8024690337</v>
      </c>
      <c r="F54" s="873">
        <f>+F51-F52-F53</f>
        <v>0</v>
      </c>
      <c r="G54" s="873">
        <f>+G51-G52-G53</f>
        <v>0</v>
      </c>
      <c r="H54" s="874"/>
      <c r="I54" s="822"/>
    </row>
    <row r="55" spans="1:11" ht="20.25" customHeight="1" thickTop="1">
      <c r="A55" s="814"/>
      <c r="B55" s="821" t="s">
        <v>1062</v>
      </c>
      <c r="C55" s="821"/>
      <c r="D55" s="826"/>
      <c r="E55" s="876"/>
      <c r="F55" s="822"/>
      <c r="G55" s="878"/>
      <c r="H55" s="822"/>
    </row>
    <row r="56" spans="1:11" ht="20.25" customHeight="1">
      <c r="A56" s="814"/>
      <c r="B56" s="1219" t="s">
        <v>1055</v>
      </c>
      <c r="C56" s="1220"/>
      <c r="D56" s="1220"/>
      <c r="E56" s="1220"/>
      <c r="F56" s="1220"/>
      <c r="G56" s="1220"/>
      <c r="H56" s="822"/>
    </row>
    <row r="57" spans="1:11" ht="20.25" customHeight="1">
      <c r="A57" s="814"/>
      <c r="B57" s="825" t="s">
        <v>1056</v>
      </c>
      <c r="C57" s="822"/>
      <c r="D57" s="821"/>
      <c r="E57" s="821"/>
      <c r="F57" s="826"/>
      <c r="G57" s="826"/>
      <c r="H57" s="822"/>
    </row>
    <row r="58" spans="1:11" ht="20.25" customHeight="1">
      <c r="A58" s="814"/>
      <c r="B58" s="825" t="s">
        <v>1057</v>
      </c>
      <c r="C58" s="822"/>
      <c r="D58" s="821"/>
      <c r="E58" s="821"/>
      <c r="F58" s="826"/>
      <c r="G58" s="826"/>
      <c r="H58" s="822"/>
    </row>
    <row r="59" spans="1:11" ht="20.25" customHeight="1">
      <c r="A59" s="814"/>
      <c r="B59" s="825" t="s">
        <v>1058</v>
      </c>
      <c r="C59" s="822"/>
      <c r="D59" s="821"/>
      <c r="E59" s="821"/>
      <c r="F59" s="826"/>
      <c r="G59" s="826"/>
      <c r="H59" s="822"/>
    </row>
    <row r="60" spans="1:11" ht="33.75" customHeight="1">
      <c r="A60" s="814"/>
      <c r="B60" s="1219" t="s">
        <v>1059</v>
      </c>
      <c r="C60" s="1219"/>
      <c r="D60" s="1219"/>
      <c r="E60" s="1219"/>
      <c r="F60" s="1219"/>
      <c r="G60" s="1219"/>
      <c r="H60" s="878"/>
    </row>
    <row r="61" spans="1:11" s="813" customFormat="1">
      <c r="A61" s="814"/>
      <c r="B61" s="825"/>
      <c r="C61" s="821"/>
      <c r="D61" s="821"/>
      <c r="E61" s="821"/>
      <c r="F61" s="821"/>
      <c r="G61" s="821"/>
      <c r="H61" s="878"/>
      <c r="I61" s="821"/>
    </row>
    <row r="62" spans="1:11" s="813" customFormat="1">
      <c r="A62" s="814"/>
      <c r="B62" s="825"/>
      <c r="C62" s="821"/>
      <c r="D62" s="821"/>
      <c r="E62" s="821"/>
      <c r="F62" s="821"/>
      <c r="G62" s="821"/>
      <c r="H62" s="878"/>
      <c r="I62" s="821"/>
    </row>
    <row r="63" spans="1:11" s="813" customFormat="1">
      <c r="A63" s="814"/>
      <c r="B63" s="807" t="s">
        <v>75</v>
      </c>
      <c r="C63" s="807" t="s">
        <v>76</v>
      </c>
      <c r="D63" s="807" t="s">
        <v>77</v>
      </c>
      <c r="E63" s="807" t="s">
        <v>78</v>
      </c>
      <c r="F63" s="807" t="s">
        <v>79</v>
      </c>
      <c r="G63" s="807" t="s">
        <v>80</v>
      </c>
      <c r="H63" s="807" t="s">
        <v>81</v>
      </c>
      <c r="I63" s="821"/>
    </row>
    <row r="64" spans="1:11" ht="26">
      <c r="A64" s="814"/>
      <c r="B64" s="815" t="s">
        <v>1015</v>
      </c>
      <c r="C64" s="851" t="s">
        <v>21</v>
      </c>
      <c r="D64" s="851" t="s">
        <v>1047</v>
      </c>
      <c r="E64" s="851" t="s">
        <v>1003</v>
      </c>
      <c r="F64" s="851" t="s">
        <v>1004</v>
      </c>
      <c r="G64" s="851" t="s">
        <v>1005</v>
      </c>
      <c r="H64" s="851" t="s">
        <v>1048</v>
      </c>
      <c r="J64" s="821"/>
      <c r="K64" s="821"/>
    </row>
    <row r="65" spans="1:11" ht="30" customHeight="1">
      <c r="A65" s="814">
        <f>A54+1</f>
        <v>31</v>
      </c>
      <c r="B65" s="886"/>
      <c r="C65" s="853"/>
      <c r="D65" s="854"/>
      <c r="E65" s="854"/>
      <c r="F65" s="854"/>
      <c r="G65" s="854"/>
      <c r="H65" s="855"/>
      <c r="I65" s="822"/>
      <c r="J65" s="821"/>
      <c r="K65" s="821"/>
    </row>
    <row r="66" spans="1:11" ht="30" customHeight="1">
      <c r="A66" s="814">
        <f t="shared" ref="A66:A78" si="2">+A65+1</f>
        <v>32</v>
      </c>
      <c r="B66" s="856"/>
      <c r="C66" s="853"/>
      <c r="D66" s="854"/>
      <c r="E66" s="854"/>
      <c r="F66" s="854"/>
      <c r="G66" s="854"/>
      <c r="H66" s="855"/>
      <c r="I66" s="822"/>
      <c r="J66" s="887"/>
      <c r="K66" s="821"/>
    </row>
    <row r="67" spans="1:11" ht="30" customHeight="1">
      <c r="A67" s="814">
        <f t="shared" si="2"/>
        <v>33</v>
      </c>
      <c r="B67" s="856"/>
      <c r="C67" s="853"/>
      <c r="D67" s="854"/>
      <c r="E67" s="854"/>
      <c r="F67" s="854"/>
      <c r="G67" s="854"/>
      <c r="H67" s="855"/>
      <c r="I67" s="822"/>
      <c r="J67" s="821"/>
      <c r="K67" s="821"/>
    </row>
    <row r="68" spans="1:11" ht="30" customHeight="1">
      <c r="A68" s="814">
        <f t="shared" si="2"/>
        <v>34</v>
      </c>
      <c r="B68" s="856"/>
      <c r="C68" s="853"/>
      <c r="D68" s="854"/>
      <c r="E68" s="854"/>
      <c r="F68" s="854"/>
      <c r="G68" s="854"/>
      <c r="H68" s="855"/>
      <c r="I68" s="822"/>
      <c r="J68" s="821"/>
      <c r="K68" s="821"/>
    </row>
    <row r="69" spans="1:11" ht="30" customHeight="1">
      <c r="A69" s="814">
        <f t="shared" si="2"/>
        <v>35</v>
      </c>
      <c r="B69" s="856"/>
      <c r="C69" s="854"/>
      <c r="D69" s="882"/>
      <c r="E69" s="854"/>
      <c r="F69" s="854"/>
      <c r="G69" s="854"/>
      <c r="H69" s="855"/>
      <c r="I69" s="822"/>
      <c r="J69" s="821"/>
      <c r="K69" s="821"/>
    </row>
    <row r="70" spans="1:11" ht="30" customHeight="1">
      <c r="A70" s="814">
        <f t="shared" si="2"/>
        <v>36</v>
      </c>
      <c r="B70" s="856"/>
      <c r="C70" s="854"/>
      <c r="D70" s="882"/>
      <c r="E70" s="854"/>
      <c r="F70" s="854"/>
      <c r="G70" s="854"/>
      <c r="H70" s="855"/>
      <c r="I70" s="822"/>
      <c r="J70" s="821"/>
      <c r="K70" s="821"/>
    </row>
    <row r="71" spans="1:11" ht="30" customHeight="1">
      <c r="A71" s="814">
        <f t="shared" si="2"/>
        <v>37</v>
      </c>
      <c r="B71" s="856"/>
      <c r="C71" s="854"/>
      <c r="D71" s="882"/>
      <c r="E71" s="854"/>
      <c r="F71" s="854"/>
      <c r="G71" s="854"/>
      <c r="H71" s="855"/>
      <c r="I71" s="822"/>
    </row>
    <row r="72" spans="1:11" ht="30" customHeight="1">
      <c r="A72" s="814">
        <f t="shared" si="2"/>
        <v>38</v>
      </c>
      <c r="B72" s="954" t="s">
        <v>1114</v>
      </c>
      <c r="C72" s="854">
        <f>E72</f>
        <v>0</v>
      </c>
      <c r="D72" s="857"/>
      <c r="E72" s="854">
        <v>0</v>
      </c>
      <c r="F72" s="854"/>
      <c r="G72" s="854"/>
      <c r="H72" s="855"/>
      <c r="I72" s="822"/>
    </row>
    <row r="73" spans="1:11" ht="30" customHeight="1">
      <c r="A73" s="814">
        <f t="shared" si="2"/>
        <v>39</v>
      </c>
      <c r="B73" s="954" t="s">
        <v>1115</v>
      </c>
      <c r="C73" s="854"/>
      <c r="D73" s="854"/>
      <c r="E73" s="854"/>
      <c r="F73" s="854"/>
      <c r="G73" s="854"/>
      <c r="H73" s="855"/>
      <c r="I73" s="822"/>
    </row>
    <row r="74" spans="1:11" ht="30" customHeight="1">
      <c r="A74" s="814">
        <f t="shared" si="2"/>
        <v>40</v>
      </c>
      <c r="B74" s="858" t="s">
        <v>1064</v>
      </c>
      <c r="C74" s="888">
        <f>E74</f>
        <v>-570561.20848226873</v>
      </c>
      <c r="D74" s="888"/>
      <c r="E74" s="888">
        <f>'GLHP Taxes'!M45</f>
        <v>-570561.20848226873</v>
      </c>
      <c r="F74" s="888"/>
      <c r="G74" s="888"/>
      <c r="H74" s="860" t="s">
        <v>1050</v>
      </c>
      <c r="I74" s="822"/>
    </row>
    <row r="75" spans="1:11" ht="20.25" customHeight="1">
      <c r="A75" s="814">
        <f t="shared" si="2"/>
        <v>41</v>
      </c>
      <c r="B75" s="889" t="s">
        <v>1072</v>
      </c>
      <c r="C75" s="862">
        <f>SUBTOTAL(9,C65:C74)</f>
        <v>-570561.20848226873</v>
      </c>
      <c r="D75" s="862">
        <f>SUM(D65:D74)</f>
        <v>0</v>
      </c>
      <c r="E75" s="862">
        <f>SUM(E65:E74)</f>
        <v>-570561.20848226873</v>
      </c>
      <c r="F75" s="862">
        <f>SUM(F65:F74)</f>
        <v>0</v>
      </c>
      <c r="G75" s="862">
        <f>SUM(G65:G74)</f>
        <v>0</v>
      </c>
      <c r="H75" s="855"/>
      <c r="I75" s="822"/>
    </row>
    <row r="76" spans="1:11" ht="20.25" customHeight="1">
      <c r="A76" s="814">
        <f t="shared" si="2"/>
        <v>42</v>
      </c>
      <c r="B76" s="890" t="s">
        <v>1052</v>
      </c>
      <c r="C76" s="867"/>
      <c r="D76" s="867"/>
      <c r="E76" s="867"/>
      <c r="F76" s="867"/>
      <c r="G76" s="867"/>
      <c r="H76" s="855"/>
      <c r="I76" s="822"/>
    </row>
    <row r="77" spans="1:11" ht="20.25" customHeight="1">
      <c r="A77" s="814">
        <f t="shared" si="2"/>
        <v>43</v>
      </c>
      <c r="B77" s="891" t="s">
        <v>1053</v>
      </c>
      <c r="C77" s="892"/>
      <c r="D77" s="892"/>
      <c r="E77" s="892"/>
      <c r="F77" s="892"/>
      <c r="G77" s="892"/>
      <c r="H77" s="871"/>
      <c r="I77" s="822"/>
    </row>
    <row r="78" spans="1:11" ht="20.25" customHeight="1" thickBot="1">
      <c r="A78" s="814">
        <f t="shared" si="2"/>
        <v>44</v>
      </c>
      <c r="B78" s="872" t="s">
        <v>21</v>
      </c>
      <c r="C78" s="893">
        <f>+C75-C76-C77</f>
        <v>-570561.20848226873</v>
      </c>
      <c r="D78" s="893">
        <f>+D75-D76-D77</f>
        <v>0</v>
      </c>
      <c r="E78" s="893">
        <f>+E75-E76-E77</f>
        <v>-570561.20848226873</v>
      </c>
      <c r="F78" s="893">
        <f>+F75-F76-F77</f>
        <v>0</v>
      </c>
      <c r="G78" s="893">
        <f>+G75-G76-G77</f>
        <v>0</v>
      </c>
      <c r="H78" s="874"/>
      <c r="I78" s="822"/>
    </row>
    <row r="79" spans="1:11" ht="20.25" customHeight="1" thickTop="1">
      <c r="A79" s="814"/>
      <c r="B79" s="821" t="s">
        <v>1066</v>
      </c>
      <c r="C79" s="821"/>
      <c r="D79" s="821"/>
      <c r="E79" s="826"/>
      <c r="F79" s="826"/>
      <c r="G79" s="822"/>
      <c r="H79" s="894"/>
      <c r="I79" s="822"/>
    </row>
    <row r="80" spans="1:11" ht="20.25" customHeight="1">
      <c r="A80" s="814"/>
      <c r="B80" s="1219" t="s">
        <v>1055</v>
      </c>
      <c r="C80" s="1220"/>
      <c r="D80" s="1220"/>
      <c r="E80" s="1220"/>
      <c r="F80" s="1220"/>
      <c r="G80" s="1220"/>
      <c r="H80" s="822"/>
    </row>
    <row r="81" spans="1:9" ht="20.25" customHeight="1">
      <c r="A81" s="814"/>
      <c r="B81" s="825" t="s">
        <v>1056</v>
      </c>
      <c r="C81" s="822"/>
      <c r="D81" s="821"/>
      <c r="E81" s="821"/>
      <c r="F81" s="826"/>
      <c r="G81" s="826"/>
      <c r="H81" s="822"/>
    </row>
    <row r="82" spans="1:9" ht="20.25" customHeight="1">
      <c r="A82" s="814"/>
      <c r="B82" s="825" t="s">
        <v>1057</v>
      </c>
      <c r="C82" s="822"/>
      <c r="D82" s="821"/>
      <c r="E82" s="821"/>
      <c r="F82" s="826"/>
      <c r="G82" s="826"/>
      <c r="H82" s="822"/>
    </row>
    <row r="83" spans="1:9" ht="20.25" customHeight="1">
      <c r="A83" s="814"/>
      <c r="B83" s="825" t="s">
        <v>1058</v>
      </c>
      <c r="C83" s="822"/>
      <c r="D83" s="821"/>
      <c r="E83" s="821"/>
      <c r="F83" s="826"/>
      <c r="G83" s="826"/>
      <c r="H83" s="822"/>
    </row>
    <row r="84" spans="1:9" ht="32.25" customHeight="1">
      <c r="A84" s="814"/>
      <c r="B84" s="1219" t="s">
        <v>1059</v>
      </c>
      <c r="C84" s="1219"/>
      <c r="D84" s="1219"/>
      <c r="E84" s="1219"/>
      <c r="F84" s="1219"/>
      <c r="G84" s="1219"/>
      <c r="H84" s="822"/>
    </row>
    <row r="85" spans="1:9">
      <c r="B85" s="895"/>
      <c r="C85" s="822"/>
      <c r="D85" s="822"/>
      <c r="E85" s="822"/>
      <c r="F85" s="822"/>
      <c r="G85" s="822"/>
      <c r="H85" s="822"/>
      <c r="I85" s="822"/>
    </row>
    <row r="86" spans="1:9" ht="15.75" customHeight="1">
      <c r="B86" s="896"/>
      <c r="C86" s="896"/>
      <c r="D86" s="896"/>
      <c r="E86" s="896"/>
      <c r="F86" s="896"/>
      <c r="G86" s="896"/>
      <c r="H86" s="896"/>
      <c r="I86" s="822"/>
    </row>
    <row r="87" spans="1:9">
      <c r="B87" s="1221"/>
      <c r="C87" s="1221"/>
      <c r="D87" s="1221"/>
      <c r="E87" s="1221"/>
      <c r="F87" s="1221"/>
      <c r="G87" s="1221"/>
      <c r="H87" s="1221"/>
      <c r="I87" s="897"/>
    </row>
    <row r="88" spans="1:9">
      <c r="B88" s="821"/>
      <c r="C88" s="821"/>
      <c r="D88" s="821"/>
      <c r="E88" s="821"/>
      <c r="F88" s="821"/>
      <c r="G88" s="821"/>
      <c r="H88" s="821"/>
      <c r="I88" s="822"/>
    </row>
    <row r="89" spans="1:9">
      <c r="B89" s="821"/>
      <c r="C89" s="821"/>
      <c r="D89" s="821"/>
      <c r="E89" s="821"/>
      <c r="F89" s="821"/>
      <c r="G89" s="821"/>
      <c r="H89" s="821"/>
      <c r="I89" s="822"/>
    </row>
    <row r="90" spans="1:9" ht="15.75" customHeight="1">
      <c r="B90" s="821"/>
      <c r="C90" s="821"/>
      <c r="D90" s="821"/>
      <c r="E90" s="821"/>
      <c r="F90" s="821"/>
      <c r="G90" s="821"/>
      <c r="H90" s="821"/>
      <c r="I90" s="822"/>
    </row>
    <row r="91" spans="1:9">
      <c r="B91" s="821"/>
      <c r="C91" s="821"/>
      <c r="D91" s="823"/>
      <c r="E91" s="823"/>
      <c r="F91" s="823"/>
      <c r="G91" s="823"/>
      <c r="H91" s="823"/>
      <c r="I91" s="824"/>
    </row>
    <row r="92" spans="1:9">
      <c r="B92" s="821"/>
      <c r="C92" s="821"/>
      <c r="D92" s="823"/>
      <c r="E92" s="823"/>
      <c r="F92" s="823"/>
      <c r="G92" s="823"/>
      <c r="H92" s="823"/>
      <c r="I92" s="824"/>
    </row>
    <row r="93" spans="1:9">
      <c r="B93" s="825"/>
      <c r="C93" s="821"/>
      <c r="D93" s="826"/>
      <c r="E93" s="826"/>
      <c r="F93" s="821"/>
      <c r="G93" s="821"/>
      <c r="H93" s="821"/>
      <c r="I93" s="822"/>
    </row>
    <row r="94" spans="1:9">
      <c r="B94" s="825"/>
      <c r="C94" s="821"/>
      <c r="D94" s="528"/>
      <c r="E94" s="528"/>
      <c r="F94" s="821"/>
      <c r="G94" s="821"/>
      <c r="H94" s="821"/>
      <c r="I94" s="822"/>
    </row>
    <row r="95" spans="1:9">
      <c r="B95" s="825"/>
      <c r="C95" s="821"/>
      <c r="D95" s="528"/>
      <c r="E95" s="528"/>
      <c r="F95" s="821"/>
      <c r="G95" s="821"/>
      <c r="H95" s="821"/>
      <c r="I95" s="822"/>
    </row>
    <row r="96" spans="1:9">
      <c r="B96" s="825"/>
      <c r="C96" s="821"/>
      <c r="D96" s="528"/>
      <c r="E96" s="528"/>
      <c r="F96" s="821"/>
      <c r="G96" s="821"/>
      <c r="H96" s="821"/>
      <c r="I96" s="822"/>
    </row>
    <row r="97" spans="2:9">
      <c r="B97" s="825"/>
      <c r="C97" s="821"/>
      <c r="D97" s="528"/>
      <c r="E97" s="528"/>
      <c r="F97" s="821"/>
      <c r="G97" s="821"/>
      <c r="H97" s="821"/>
      <c r="I97" s="822"/>
    </row>
    <row r="98" spans="2:9">
      <c r="B98" s="825"/>
      <c r="C98" s="821"/>
      <c r="D98" s="528"/>
      <c r="E98" s="528"/>
      <c r="F98" s="821"/>
      <c r="G98" s="821"/>
      <c r="H98" s="821"/>
      <c r="I98" s="822"/>
    </row>
    <row r="99" spans="2:9">
      <c r="B99" s="825"/>
      <c r="C99" s="821"/>
      <c r="D99" s="528"/>
      <c r="E99" s="528"/>
      <c r="F99" s="821"/>
      <c r="G99" s="821"/>
      <c r="H99" s="821"/>
      <c r="I99" s="822"/>
    </row>
    <row r="100" spans="2:9">
      <c r="B100" s="825"/>
      <c r="C100" s="821"/>
      <c r="D100" s="528"/>
      <c r="E100" s="528"/>
      <c r="F100" s="821"/>
      <c r="G100" s="821"/>
      <c r="H100" s="821"/>
      <c r="I100" s="822"/>
    </row>
    <row r="101" spans="2:9">
      <c r="B101" s="825"/>
      <c r="C101" s="821"/>
      <c r="D101" s="528"/>
      <c r="E101" s="528"/>
      <c r="F101" s="821"/>
      <c r="G101" s="821"/>
      <c r="H101" s="821"/>
      <c r="I101" s="822"/>
    </row>
    <row r="102" spans="2:9">
      <c r="B102" s="825"/>
      <c r="C102" s="821"/>
      <c r="D102" s="528"/>
      <c r="E102" s="528"/>
      <c r="F102" s="821"/>
      <c r="G102" s="821"/>
      <c r="H102" s="821"/>
      <c r="I102" s="822"/>
    </row>
    <row r="103" spans="2:9">
      <c r="B103" s="825"/>
      <c r="C103" s="821"/>
      <c r="D103" s="528"/>
      <c r="E103" s="528"/>
      <c r="F103" s="821"/>
      <c r="G103" s="821"/>
      <c r="H103" s="821"/>
      <c r="I103" s="822"/>
    </row>
    <row r="104" spans="2:9">
      <c r="B104" s="821"/>
      <c r="C104" s="821"/>
      <c r="D104" s="528"/>
      <c r="E104" s="528"/>
      <c r="F104" s="821"/>
      <c r="G104" s="821"/>
      <c r="H104" s="821"/>
      <c r="I104" s="822"/>
    </row>
    <row r="105" spans="2:9">
      <c r="B105" s="825"/>
      <c r="C105" s="821"/>
      <c r="D105" s="528"/>
      <c r="E105" s="528"/>
      <c r="F105" s="821"/>
      <c r="G105" s="821"/>
      <c r="H105" s="821"/>
      <c r="I105" s="822"/>
    </row>
    <row r="106" spans="2:9">
      <c r="B106" s="821"/>
      <c r="C106" s="821"/>
      <c r="D106" s="528"/>
      <c r="E106" s="528"/>
      <c r="F106" s="821"/>
      <c r="G106" s="821"/>
      <c r="H106" s="821"/>
      <c r="I106" s="822"/>
    </row>
    <row r="107" spans="2:9">
      <c r="B107" s="825"/>
      <c r="C107" s="821"/>
      <c r="D107" s="821"/>
      <c r="E107" s="821"/>
      <c r="F107" s="821"/>
      <c r="G107" s="821"/>
      <c r="H107" s="821"/>
      <c r="I107" s="822"/>
    </row>
    <row r="108" spans="2:9">
      <c r="B108" s="825"/>
      <c r="C108" s="821"/>
      <c r="D108" s="821"/>
      <c r="E108" s="821"/>
      <c r="F108" s="821"/>
      <c r="G108" s="821"/>
      <c r="H108" s="821"/>
    </row>
    <row r="109" spans="2:9">
      <c r="B109" s="825"/>
      <c r="C109" s="821"/>
      <c r="D109" s="821"/>
      <c r="E109" s="821"/>
      <c r="F109" s="821"/>
      <c r="G109" s="821"/>
      <c r="H109" s="821"/>
    </row>
    <row r="110" spans="2:9">
      <c r="B110" s="825"/>
      <c r="C110" s="821"/>
      <c r="D110" s="821"/>
      <c r="E110" s="821"/>
      <c r="F110" s="821"/>
      <c r="G110" s="821"/>
      <c r="H110" s="821"/>
    </row>
    <row r="111" spans="2:9">
      <c r="B111" s="825"/>
      <c r="C111" s="821"/>
      <c r="D111" s="821"/>
      <c r="E111" s="821"/>
      <c r="F111" s="821"/>
      <c r="G111" s="821"/>
      <c r="H111" s="821"/>
    </row>
    <row r="112" spans="2:9">
      <c r="B112" s="825"/>
      <c r="C112" s="821"/>
      <c r="D112" s="821"/>
      <c r="E112" s="821"/>
      <c r="F112" s="821"/>
      <c r="G112" s="821"/>
      <c r="H112" s="821"/>
    </row>
    <row r="113" spans="2:8">
      <c r="B113" s="825"/>
      <c r="C113" s="821"/>
      <c r="D113" s="821"/>
      <c r="E113" s="821"/>
      <c r="F113" s="821"/>
      <c r="G113" s="821"/>
      <c r="H113" s="821"/>
    </row>
    <row r="114" spans="2:8">
      <c r="B114" s="825"/>
      <c r="C114" s="821"/>
      <c r="D114" s="821"/>
      <c r="E114" s="821"/>
      <c r="F114" s="821"/>
      <c r="G114" s="821"/>
      <c r="H114" s="821"/>
    </row>
    <row r="115" spans="2:8">
      <c r="B115" s="825"/>
      <c r="C115" s="821"/>
      <c r="D115" s="821"/>
      <c r="E115" s="821"/>
      <c r="F115" s="821"/>
      <c r="G115" s="821"/>
      <c r="H115" s="821"/>
    </row>
    <row r="116" spans="2:8">
      <c r="B116" s="825"/>
      <c r="C116" s="821"/>
      <c r="D116" s="821"/>
      <c r="E116" s="821"/>
      <c r="F116" s="821"/>
      <c r="G116" s="821"/>
      <c r="H116" s="821"/>
    </row>
    <row r="117" spans="2:8">
      <c r="B117" s="825"/>
      <c r="C117" s="821"/>
      <c r="D117" s="821"/>
      <c r="E117" s="821"/>
      <c r="F117" s="821"/>
      <c r="G117" s="821"/>
      <c r="H117" s="821"/>
    </row>
    <row r="118" spans="2:8">
      <c r="B118" s="825"/>
      <c r="C118" s="821"/>
      <c r="D118" s="821"/>
      <c r="E118" s="821"/>
      <c r="F118" s="821"/>
      <c r="G118" s="821"/>
      <c r="H118" s="821"/>
    </row>
    <row r="119" spans="2:8">
      <c r="B119" s="825"/>
      <c r="C119" s="821"/>
      <c r="D119" s="821"/>
      <c r="E119" s="821"/>
      <c r="F119" s="821"/>
      <c r="G119" s="821"/>
      <c r="H119" s="821"/>
    </row>
    <row r="120" spans="2:8">
      <c r="B120" s="825"/>
      <c r="C120" s="821"/>
      <c r="D120" s="821"/>
      <c r="E120" s="821"/>
      <c r="F120" s="821"/>
      <c r="G120" s="821"/>
      <c r="H120" s="821"/>
    </row>
    <row r="121" spans="2:8">
      <c r="B121" s="825"/>
      <c r="C121" s="821"/>
      <c r="D121" s="821"/>
      <c r="E121" s="821"/>
      <c r="F121" s="821"/>
      <c r="G121" s="821"/>
      <c r="H121" s="821"/>
    </row>
    <row r="122" spans="2:8">
      <c r="B122" s="825"/>
      <c r="C122" s="821"/>
      <c r="D122" s="821"/>
      <c r="E122" s="821"/>
      <c r="F122" s="821"/>
      <c r="G122" s="821"/>
      <c r="H122" s="821"/>
    </row>
    <row r="123" spans="2:8">
      <c r="B123" s="825"/>
      <c r="C123" s="821"/>
      <c r="D123" s="821"/>
      <c r="E123" s="821"/>
      <c r="F123" s="821"/>
      <c r="G123" s="821"/>
      <c r="H123" s="821"/>
    </row>
    <row r="124" spans="2:8">
      <c r="B124" s="825"/>
      <c r="C124" s="821"/>
      <c r="D124" s="821"/>
      <c r="E124" s="821"/>
      <c r="F124" s="821"/>
      <c r="G124" s="821"/>
      <c r="H124" s="821"/>
    </row>
    <row r="125" spans="2:8">
      <c r="B125" s="825"/>
      <c r="C125" s="821"/>
      <c r="D125" s="821"/>
      <c r="E125" s="821"/>
      <c r="F125" s="821"/>
      <c r="G125" s="821"/>
      <c r="H125" s="821"/>
    </row>
    <row r="126" spans="2:8">
      <c r="B126" s="825"/>
      <c r="C126" s="821"/>
      <c r="D126" s="821"/>
      <c r="E126" s="821"/>
      <c r="F126" s="821"/>
      <c r="G126" s="821"/>
      <c r="H126" s="821"/>
    </row>
    <row r="127" spans="2:8">
      <c r="B127" s="825"/>
      <c r="C127" s="821"/>
      <c r="D127" s="821"/>
      <c r="E127" s="821"/>
      <c r="F127" s="821"/>
      <c r="G127" s="821"/>
      <c r="H127" s="821"/>
    </row>
    <row r="128" spans="2:8">
      <c r="B128" s="825"/>
      <c r="C128" s="821"/>
      <c r="D128" s="821"/>
      <c r="E128" s="821"/>
      <c r="F128" s="821"/>
      <c r="G128" s="821"/>
      <c r="H128" s="821"/>
    </row>
    <row r="129" spans="2:8">
      <c r="B129" s="825"/>
      <c r="C129" s="821"/>
      <c r="D129" s="821"/>
      <c r="E129" s="821"/>
      <c r="F129" s="821"/>
      <c r="G129" s="821"/>
      <c r="H129" s="821"/>
    </row>
    <row r="130" spans="2:8">
      <c r="B130" s="825"/>
      <c r="C130" s="821"/>
      <c r="D130" s="821"/>
      <c r="E130" s="821"/>
      <c r="F130" s="821"/>
      <c r="G130" s="821"/>
      <c r="H130" s="821"/>
    </row>
    <row r="131" spans="2:8">
      <c r="B131" s="825"/>
      <c r="C131" s="821"/>
      <c r="D131" s="821"/>
      <c r="E131" s="821"/>
      <c r="F131" s="821"/>
      <c r="G131" s="821"/>
      <c r="H131" s="821"/>
    </row>
    <row r="132" spans="2:8">
      <c r="B132" s="825"/>
      <c r="C132" s="821"/>
      <c r="D132" s="821"/>
      <c r="E132" s="821"/>
      <c r="F132" s="821"/>
      <c r="G132" s="821"/>
      <c r="H132" s="821"/>
    </row>
    <row r="133" spans="2:8">
      <c r="B133" s="825"/>
      <c r="C133" s="821"/>
      <c r="D133" s="821"/>
      <c r="E133" s="821"/>
      <c r="F133" s="821"/>
      <c r="G133" s="821"/>
      <c r="H133" s="821"/>
    </row>
    <row r="134" spans="2:8">
      <c r="B134" s="825"/>
      <c r="C134" s="821"/>
      <c r="D134" s="821"/>
      <c r="E134" s="821"/>
      <c r="F134" s="821"/>
      <c r="G134" s="821"/>
      <c r="H134" s="821"/>
    </row>
    <row r="135" spans="2:8">
      <c r="B135" s="825"/>
      <c r="C135" s="821"/>
      <c r="D135" s="821"/>
      <c r="E135" s="821"/>
      <c r="F135" s="821"/>
      <c r="G135" s="821"/>
      <c r="H135" s="821"/>
    </row>
    <row r="136" spans="2:8">
      <c r="B136" s="825"/>
      <c r="C136" s="821"/>
      <c r="D136" s="821"/>
      <c r="E136" s="821"/>
      <c r="F136" s="821"/>
      <c r="G136" s="821"/>
      <c r="H136" s="821"/>
    </row>
    <row r="137" spans="2:8">
      <c r="B137" s="825"/>
      <c r="C137" s="821"/>
      <c r="D137" s="821"/>
      <c r="E137" s="821"/>
      <c r="F137" s="821"/>
      <c r="G137" s="821"/>
      <c r="H137" s="821"/>
    </row>
    <row r="138" spans="2:8">
      <c r="B138" s="825"/>
      <c r="C138" s="821"/>
      <c r="D138" s="821"/>
      <c r="E138" s="821"/>
      <c r="F138" s="821"/>
      <c r="G138" s="821"/>
      <c r="H138" s="821"/>
    </row>
    <row r="139" spans="2:8">
      <c r="B139" s="825"/>
      <c r="C139" s="821"/>
      <c r="D139" s="821"/>
      <c r="E139" s="821"/>
      <c r="F139" s="821"/>
      <c r="G139" s="821"/>
      <c r="H139" s="821"/>
    </row>
    <row r="140" spans="2:8">
      <c r="B140" s="825"/>
      <c r="C140" s="821"/>
      <c r="D140" s="821"/>
      <c r="E140" s="821"/>
      <c r="F140" s="821"/>
      <c r="G140" s="821"/>
      <c r="H140" s="821"/>
    </row>
    <row r="141" spans="2:8">
      <c r="B141" s="825"/>
      <c r="C141" s="821"/>
      <c r="D141" s="821"/>
      <c r="E141" s="821"/>
      <c r="F141" s="821"/>
      <c r="G141" s="821"/>
      <c r="H141" s="821"/>
    </row>
    <row r="142" spans="2:8">
      <c r="B142" s="825"/>
      <c r="C142" s="821"/>
      <c r="D142" s="821"/>
      <c r="E142" s="821"/>
      <c r="F142" s="821"/>
      <c r="G142" s="821"/>
      <c r="H142" s="821"/>
    </row>
    <row r="143" spans="2:8">
      <c r="B143" s="825"/>
      <c r="C143" s="821"/>
      <c r="D143" s="821"/>
      <c r="E143" s="821"/>
      <c r="F143" s="821"/>
      <c r="G143" s="821"/>
      <c r="H143" s="821"/>
    </row>
    <row r="144" spans="2:8">
      <c r="B144" s="825"/>
      <c r="C144" s="821"/>
      <c r="D144" s="821"/>
      <c r="E144" s="821"/>
      <c r="F144" s="821"/>
      <c r="G144" s="821"/>
      <c r="H144" s="821"/>
    </row>
    <row r="145" spans="2:8">
      <c r="B145" s="825"/>
      <c r="C145" s="821"/>
      <c r="D145" s="821"/>
      <c r="E145" s="821"/>
      <c r="F145" s="821"/>
      <c r="G145" s="821"/>
      <c r="H145" s="821"/>
    </row>
    <row r="146" spans="2:8">
      <c r="B146" s="825"/>
      <c r="C146" s="821"/>
      <c r="D146" s="821"/>
      <c r="E146" s="821"/>
      <c r="F146" s="821"/>
      <c r="G146" s="821"/>
      <c r="H146" s="821"/>
    </row>
    <row r="147" spans="2:8">
      <c r="B147" s="825"/>
      <c r="C147" s="821"/>
      <c r="D147" s="821"/>
      <c r="E147" s="821"/>
      <c r="F147" s="821"/>
      <c r="G147" s="821"/>
      <c r="H147" s="821"/>
    </row>
    <row r="148" spans="2:8">
      <c r="B148" s="825"/>
      <c r="C148" s="821"/>
      <c r="D148" s="821"/>
      <c r="E148" s="821"/>
      <c r="F148" s="821"/>
      <c r="G148" s="821"/>
      <c r="H148" s="821"/>
    </row>
    <row r="149" spans="2:8">
      <c r="B149" s="825"/>
      <c r="C149" s="821"/>
      <c r="D149" s="821"/>
      <c r="E149" s="821"/>
      <c r="F149" s="821"/>
      <c r="G149" s="821"/>
      <c r="H149" s="821"/>
    </row>
    <row r="150" spans="2:8">
      <c r="B150" s="825"/>
      <c r="C150" s="821"/>
      <c r="D150" s="821"/>
      <c r="E150" s="821"/>
      <c r="F150" s="821"/>
      <c r="G150" s="821"/>
      <c r="H150" s="821"/>
    </row>
    <row r="151" spans="2:8">
      <c r="B151" s="825"/>
      <c r="C151" s="821"/>
      <c r="D151" s="821"/>
      <c r="E151" s="821"/>
      <c r="F151" s="821"/>
      <c r="G151" s="821"/>
      <c r="H151" s="821"/>
    </row>
    <row r="152" spans="2:8">
      <c r="B152" s="825"/>
      <c r="C152" s="821"/>
      <c r="D152" s="821"/>
      <c r="E152" s="821"/>
      <c r="F152" s="821"/>
      <c r="G152" s="821"/>
      <c r="H152" s="821"/>
    </row>
    <row r="153" spans="2:8">
      <c r="B153" s="825"/>
      <c r="C153" s="821"/>
      <c r="D153" s="821"/>
      <c r="E153" s="821"/>
      <c r="F153" s="821"/>
      <c r="G153" s="821"/>
      <c r="H153" s="821"/>
    </row>
    <row r="154" spans="2:8">
      <c r="B154" s="825"/>
      <c r="C154" s="821"/>
      <c r="D154" s="821"/>
      <c r="E154" s="821"/>
      <c r="F154" s="821"/>
      <c r="G154" s="821"/>
      <c r="H154" s="821"/>
    </row>
    <row r="155" spans="2:8">
      <c r="B155" s="825"/>
      <c r="C155" s="821"/>
      <c r="D155" s="821"/>
      <c r="E155" s="821"/>
      <c r="F155" s="821"/>
      <c r="G155" s="821"/>
      <c r="H155" s="821"/>
    </row>
    <row r="156" spans="2:8">
      <c r="B156" s="825"/>
      <c r="C156" s="821"/>
      <c r="D156" s="821"/>
      <c r="E156" s="821"/>
      <c r="F156" s="821"/>
      <c r="G156" s="821"/>
      <c r="H156" s="821"/>
    </row>
    <row r="157" spans="2:8">
      <c r="B157" s="825"/>
      <c r="C157" s="821"/>
      <c r="D157" s="821"/>
      <c r="E157" s="821"/>
      <c r="F157" s="821"/>
      <c r="G157" s="821"/>
      <c r="H157" s="821"/>
    </row>
    <row r="158" spans="2:8">
      <c r="B158" s="825"/>
      <c r="C158" s="821"/>
      <c r="D158" s="821"/>
      <c r="E158" s="821"/>
      <c r="F158" s="821"/>
      <c r="G158" s="821"/>
      <c r="H158" s="821"/>
    </row>
    <row r="159" spans="2:8">
      <c r="B159" s="825"/>
      <c r="C159" s="821"/>
      <c r="D159" s="821"/>
      <c r="E159" s="821"/>
      <c r="F159" s="821"/>
      <c r="G159" s="821"/>
      <c r="H159" s="821"/>
    </row>
    <row r="160" spans="2:8">
      <c r="B160" s="825"/>
      <c r="C160" s="821"/>
      <c r="D160" s="821"/>
      <c r="E160" s="821"/>
      <c r="F160" s="821"/>
      <c r="G160" s="821"/>
      <c r="H160" s="821"/>
    </row>
    <row r="161" spans="2:8">
      <c r="B161" s="825"/>
      <c r="C161" s="821"/>
      <c r="D161" s="821"/>
      <c r="E161" s="821"/>
      <c r="F161" s="821"/>
      <c r="G161" s="821"/>
      <c r="H161" s="821"/>
    </row>
    <row r="162" spans="2:8">
      <c r="B162" s="825"/>
      <c r="C162" s="821"/>
      <c r="D162" s="821"/>
      <c r="E162" s="821"/>
      <c r="F162" s="821"/>
      <c r="G162" s="821"/>
      <c r="H162" s="821"/>
    </row>
    <row r="163" spans="2:8">
      <c r="B163" s="825"/>
      <c r="C163" s="821"/>
      <c r="D163" s="821"/>
      <c r="E163" s="821"/>
      <c r="F163" s="821"/>
      <c r="G163" s="821"/>
      <c r="H163" s="821"/>
    </row>
    <row r="164" spans="2:8">
      <c r="B164" s="825"/>
      <c r="C164" s="821"/>
      <c r="D164" s="821"/>
      <c r="E164" s="821"/>
      <c r="F164" s="821"/>
      <c r="G164" s="821"/>
      <c r="H164" s="821"/>
    </row>
    <row r="165" spans="2:8">
      <c r="B165" s="825"/>
      <c r="C165" s="821"/>
      <c r="D165" s="821"/>
      <c r="E165" s="821"/>
      <c r="F165" s="821"/>
      <c r="G165" s="821"/>
      <c r="H165" s="821"/>
    </row>
    <row r="166" spans="2:8">
      <c r="B166" s="825"/>
      <c r="C166" s="821"/>
      <c r="D166" s="821"/>
      <c r="E166" s="821"/>
      <c r="F166" s="821"/>
      <c r="G166" s="821"/>
      <c r="H166" s="821"/>
    </row>
    <row r="167" spans="2:8">
      <c r="B167" s="825"/>
      <c r="C167" s="821"/>
      <c r="D167" s="821"/>
      <c r="E167" s="821"/>
      <c r="F167" s="821"/>
      <c r="G167" s="821"/>
      <c r="H167" s="821"/>
    </row>
    <row r="168" spans="2:8">
      <c r="B168" s="825"/>
      <c r="C168" s="821"/>
      <c r="D168" s="821"/>
      <c r="E168" s="821"/>
      <c r="F168" s="821"/>
      <c r="G168" s="821"/>
      <c r="H168" s="821"/>
    </row>
    <row r="169" spans="2:8">
      <c r="B169" s="825"/>
      <c r="C169" s="821"/>
      <c r="D169" s="821"/>
      <c r="E169" s="821"/>
      <c r="F169" s="821"/>
      <c r="G169" s="821"/>
      <c r="H169" s="821"/>
    </row>
    <row r="170" spans="2:8">
      <c r="B170" s="825"/>
      <c r="C170" s="821"/>
      <c r="D170" s="821"/>
      <c r="E170" s="821"/>
      <c r="F170" s="821"/>
      <c r="G170" s="821"/>
      <c r="H170" s="821"/>
    </row>
    <row r="171" spans="2:8">
      <c r="B171" s="825"/>
      <c r="C171" s="821"/>
      <c r="D171" s="821"/>
      <c r="E171" s="821"/>
      <c r="F171" s="821"/>
      <c r="G171" s="821"/>
      <c r="H171" s="821"/>
    </row>
    <row r="172" spans="2:8">
      <c r="B172" s="825"/>
      <c r="C172" s="821"/>
      <c r="D172" s="821"/>
      <c r="E172" s="821"/>
      <c r="F172" s="821"/>
      <c r="G172" s="821"/>
      <c r="H172" s="821"/>
    </row>
    <row r="173" spans="2:8">
      <c r="B173" s="825"/>
      <c r="C173" s="821"/>
      <c r="D173" s="821"/>
      <c r="E173" s="821"/>
      <c r="F173" s="821"/>
      <c r="G173" s="821"/>
      <c r="H173" s="821"/>
    </row>
    <row r="174" spans="2:8">
      <c r="B174" s="825"/>
      <c r="C174" s="821"/>
      <c r="D174" s="821"/>
      <c r="E174" s="821"/>
      <c r="F174" s="821"/>
      <c r="G174" s="821"/>
      <c r="H174" s="821"/>
    </row>
    <row r="175" spans="2:8">
      <c r="B175" s="825"/>
      <c r="C175" s="821"/>
      <c r="D175" s="821"/>
      <c r="E175" s="821"/>
      <c r="F175" s="821"/>
      <c r="G175" s="821"/>
      <c r="H175" s="821"/>
    </row>
    <row r="176" spans="2:8">
      <c r="B176" s="825"/>
      <c r="C176" s="821"/>
      <c r="D176" s="821"/>
      <c r="E176" s="821"/>
      <c r="F176" s="821"/>
      <c r="G176" s="821"/>
      <c r="H176" s="821"/>
    </row>
    <row r="177" spans="2:8">
      <c r="B177" s="825"/>
      <c r="C177" s="821"/>
      <c r="D177" s="821"/>
      <c r="E177" s="821"/>
      <c r="F177" s="821"/>
      <c r="G177" s="821"/>
      <c r="H177" s="821"/>
    </row>
    <row r="178" spans="2:8">
      <c r="B178" s="825"/>
      <c r="C178" s="821"/>
      <c r="D178" s="821"/>
      <c r="E178" s="821"/>
      <c r="F178" s="821"/>
      <c r="G178" s="821"/>
      <c r="H178" s="821"/>
    </row>
    <row r="179" spans="2:8">
      <c r="B179" s="825"/>
      <c r="C179" s="821"/>
      <c r="D179" s="821"/>
      <c r="E179" s="821"/>
      <c r="F179" s="821"/>
      <c r="G179" s="821"/>
      <c r="H179" s="821"/>
    </row>
    <row r="180" spans="2:8">
      <c r="B180" s="825"/>
      <c r="C180" s="821"/>
      <c r="D180" s="821"/>
      <c r="E180" s="821"/>
      <c r="F180" s="821"/>
      <c r="G180" s="821"/>
      <c r="H180" s="821"/>
    </row>
    <row r="181" spans="2:8">
      <c r="B181" s="825"/>
      <c r="C181" s="821"/>
      <c r="D181" s="821"/>
      <c r="E181" s="821"/>
      <c r="F181" s="821"/>
      <c r="G181" s="821"/>
      <c r="H181" s="821"/>
    </row>
    <row r="182" spans="2:8">
      <c r="B182" s="825"/>
      <c r="C182" s="821"/>
      <c r="D182" s="821"/>
      <c r="E182" s="821"/>
      <c r="F182" s="821"/>
      <c r="G182" s="821"/>
      <c r="H182" s="821"/>
    </row>
    <row r="183" spans="2:8">
      <c r="B183" s="825"/>
      <c r="C183" s="821"/>
      <c r="D183" s="821"/>
      <c r="E183" s="821"/>
      <c r="F183" s="821"/>
      <c r="G183" s="821"/>
      <c r="H183" s="821"/>
    </row>
    <row r="184" spans="2:8">
      <c r="B184" s="825"/>
      <c r="C184" s="821"/>
      <c r="D184" s="821"/>
      <c r="E184" s="821"/>
      <c r="F184" s="821"/>
      <c r="G184" s="821"/>
      <c r="H184" s="821"/>
    </row>
    <row r="185" spans="2:8">
      <c r="B185" s="825"/>
      <c r="C185" s="821"/>
      <c r="D185" s="821"/>
      <c r="E185" s="821"/>
      <c r="F185" s="821"/>
      <c r="G185" s="821"/>
      <c r="H185" s="821"/>
    </row>
    <row r="186" spans="2:8">
      <c r="B186" s="825"/>
      <c r="C186" s="821"/>
      <c r="D186" s="821"/>
      <c r="E186" s="821"/>
      <c r="F186" s="821"/>
      <c r="G186" s="821"/>
      <c r="H186" s="821"/>
    </row>
    <row r="187" spans="2:8">
      <c r="B187" s="825"/>
      <c r="C187" s="821"/>
      <c r="D187" s="821"/>
      <c r="E187" s="821"/>
      <c r="F187" s="821"/>
      <c r="G187" s="821"/>
      <c r="H187" s="821"/>
    </row>
    <row r="188" spans="2:8">
      <c r="B188" s="825"/>
      <c r="C188" s="821"/>
      <c r="D188" s="821"/>
      <c r="E188" s="821"/>
      <c r="F188" s="821"/>
      <c r="G188" s="821"/>
      <c r="H188" s="821"/>
    </row>
    <row r="189" spans="2:8">
      <c r="B189" s="825"/>
      <c r="C189" s="821"/>
      <c r="D189" s="821"/>
      <c r="E189" s="821"/>
      <c r="F189" s="821"/>
      <c r="G189" s="821"/>
      <c r="H189" s="821"/>
    </row>
    <row r="190" spans="2:8">
      <c r="B190" s="825"/>
      <c r="C190" s="821"/>
      <c r="D190" s="821"/>
      <c r="E190" s="821"/>
      <c r="F190" s="821"/>
      <c r="G190" s="821"/>
      <c r="H190" s="821"/>
    </row>
    <row r="191" spans="2:8">
      <c r="B191" s="825"/>
      <c r="C191" s="821"/>
      <c r="D191" s="821"/>
      <c r="E191" s="821"/>
      <c r="F191" s="821"/>
      <c r="G191" s="821"/>
      <c r="H191" s="821"/>
    </row>
    <row r="192" spans="2:8">
      <c r="B192" s="825"/>
      <c r="C192" s="821"/>
      <c r="D192" s="821"/>
      <c r="E192" s="821"/>
      <c r="F192" s="821"/>
      <c r="G192" s="821"/>
      <c r="H192" s="821"/>
    </row>
    <row r="193" spans="2:8">
      <c r="B193" s="825"/>
      <c r="C193" s="821"/>
      <c r="D193" s="821"/>
      <c r="E193" s="821"/>
      <c r="F193" s="821"/>
      <c r="G193" s="821"/>
      <c r="H193" s="821"/>
    </row>
    <row r="194" spans="2:8">
      <c r="B194" s="825"/>
      <c r="C194" s="821"/>
      <c r="D194" s="821"/>
      <c r="E194" s="821"/>
      <c r="F194" s="821"/>
      <c r="G194" s="821"/>
      <c r="H194" s="821"/>
    </row>
    <row r="195" spans="2:8">
      <c r="B195" s="825"/>
      <c r="C195" s="821"/>
      <c r="D195" s="821"/>
      <c r="E195" s="821"/>
      <c r="F195" s="821"/>
      <c r="G195" s="821"/>
      <c r="H195" s="821"/>
    </row>
    <row r="196" spans="2:8">
      <c r="B196" s="825"/>
      <c r="C196" s="821"/>
      <c r="D196" s="821"/>
      <c r="E196" s="821"/>
      <c r="F196" s="821"/>
      <c r="G196" s="821"/>
      <c r="H196" s="821"/>
    </row>
    <row r="197" spans="2:8">
      <c r="B197" s="825"/>
      <c r="C197" s="821"/>
      <c r="D197" s="821"/>
      <c r="E197" s="821"/>
      <c r="F197" s="821"/>
      <c r="G197" s="821"/>
      <c r="H197" s="821"/>
    </row>
    <row r="198" spans="2:8">
      <c r="B198" s="825"/>
      <c r="C198" s="821"/>
      <c r="D198" s="821"/>
      <c r="E198" s="821"/>
      <c r="F198" s="821"/>
      <c r="G198" s="821"/>
      <c r="H198" s="821"/>
    </row>
    <row r="199" spans="2:8">
      <c r="B199" s="825"/>
      <c r="C199" s="821"/>
      <c r="D199" s="821"/>
      <c r="E199" s="821"/>
      <c r="F199" s="821"/>
      <c r="G199" s="821"/>
      <c r="H199" s="821"/>
    </row>
    <row r="200" spans="2:8">
      <c r="B200" s="825"/>
      <c r="C200" s="821"/>
      <c r="D200" s="821"/>
      <c r="E200" s="821"/>
      <c r="F200" s="821"/>
      <c r="G200" s="821"/>
      <c r="H200" s="821"/>
    </row>
    <row r="201" spans="2:8">
      <c r="B201" s="825"/>
      <c r="C201" s="821"/>
      <c r="D201" s="821"/>
      <c r="E201" s="821"/>
      <c r="F201" s="821"/>
      <c r="G201" s="821"/>
      <c r="H201" s="821"/>
    </row>
    <row r="202" spans="2:8">
      <c r="B202" s="825"/>
      <c r="C202" s="821"/>
      <c r="D202" s="821"/>
      <c r="E202" s="821"/>
      <c r="F202" s="821"/>
      <c r="G202" s="821"/>
      <c r="H202" s="821"/>
    </row>
    <row r="203" spans="2:8">
      <c r="B203" s="825"/>
      <c r="C203" s="821"/>
      <c r="D203" s="821"/>
      <c r="E203" s="821"/>
      <c r="F203" s="821"/>
      <c r="G203" s="821"/>
      <c r="H203" s="821"/>
    </row>
    <row r="204" spans="2:8">
      <c r="B204" s="825"/>
      <c r="C204" s="821"/>
      <c r="D204" s="821"/>
      <c r="E204" s="821"/>
      <c r="F204" s="821"/>
      <c r="G204" s="821"/>
      <c r="H204" s="821"/>
    </row>
    <row r="205" spans="2:8">
      <c r="B205" s="825"/>
      <c r="C205" s="821"/>
      <c r="D205" s="821"/>
      <c r="E205" s="821"/>
      <c r="F205" s="821"/>
      <c r="G205" s="821"/>
      <c r="H205" s="821"/>
    </row>
    <row r="206" spans="2:8">
      <c r="B206" s="825"/>
      <c r="C206" s="821"/>
      <c r="D206" s="821"/>
      <c r="E206" s="821"/>
      <c r="F206" s="821"/>
      <c r="G206" s="821"/>
      <c r="H206" s="821"/>
    </row>
    <row r="207" spans="2:8">
      <c r="B207" s="825"/>
      <c r="C207" s="821"/>
      <c r="D207" s="821"/>
      <c r="E207" s="821"/>
      <c r="F207" s="821"/>
      <c r="G207" s="821"/>
      <c r="H207" s="821"/>
    </row>
    <row r="208" spans="2:8">
      <c r="B208" s="825"/>
      <c r="C208" s="821"/>
      <c r="D208" s="821"/>
      <c r="E208" s="821"/>
      <c r="F208" s="821"/>
      <c r="G208" s="821"/>
      <c r="H208" s="821"/>
    </row>
    <row r="209" spans="2:9">
      <c r="B209" s="825"/>
      <c r="C209" s="821"/>
      <c r="D209" s="821"/>
      <c r="E209" s="821"/>
      <c r="F209" s="821"/>
      <c r="G209" s="821"/>
      <c r="H209" s="821"/>
    </row>
    <row r="210" spans="2:9">
      <c r="B210" s="825"/>
      <c r="C210" s="821"/>
      <c r="D210" s="821"/>
      <c r="E210" s="821"/>
      <c r="F210" s="821"/>
      <c r="G210" s="821"/>
      <c r="H210" s="821"/>
      <c r="I210" s="827"/>
    </row>
    <row r="211" spans="2:9">
      <c r="B211" s="825"/>
      <c r="C211" s="821"/>
      <c r="D211" s="821"/>
      <c r="E211" s="821"/>
      <c r="F211" s="821"/>
      <c r="G211" s="821"/>
      <c r="H211" s="821"/>
    </row>
    <row r="212" spans="2:9">
      <c r="B212" s="825"/>
      <c r="C212" s="821"/>
      <c r="D212" s="821"/>
      <c r="E212" s="821"/>
      <c r="F212" s="821"/>
      <c r="G212" s="821"/>
      <c r="H212" s="821"/>
    </row>
    <row r="213" spans="2:9">
      <c r="B213" s="825"/>
      <c r="C213" s="821"/>
      <c r="D213" s="821"/>
      <c r="E213" s="821"/>
      <c r="F213" s="821"/>
      <c r="G213" s="821"/>
      <c r="H213" s="821"/>
    </row>
    <row r="214" spans="2:9">
      <c r="B214" s="825"/>
      <c r="C214" s="821"/>
      <c r="D214" s="821"/>
      <c r="E214" s="821"/>
      <c r="F214" s="821"/>
      <c r="G214" s="821"/>
      <c r="H214" s="821"/>
    </row>
    <row r="215" spans="2:9">
      <c r="B215" s="825"/>
      <c r="C215" s="821"/>
      <c r="D215" s="821"/>
      <c r="E215" s="821"/>
      <c r="F215" s="821"/>
      <c r="G215" s="821"/>
      <c r="H215" s="821"/>
    </row>
    <row r="216" spans="2:9">
      <c r="B216" s="825"/>
      <c r="C216" s="821"/>
      <c r="D216" s="821"/>
      <c r="E216" s="821"/>
      <c r="F216" s="821"/>
      <c r="G216" s="821"/>
      <c r="H216" s="821"/>
    </row>
    <row r="217" spans="2:9">
      <c r="B217" s="825"/>
      <c r="C217" s="821"/>
      <c r="D217" s="821"/>
      <c r="E217" s="821"/>
      <c r="F217" s="821"/>
      <c r="G217" s="821"/>
      <c r="H217" s="821"/>
    </row>
    <row r="218" spans="2:9">
      <c r="B218" s="825"/>
      <c r="C218" s="821"/>
      <c r="D218" s="821"/>
      <c r="E218" s="821"/>
      <c r="F218" s="821"/>
      <c r="G218" s="821"/>
      <c r="H218" s="821"/>
    </row>
    <row r="219" spans="2:9">
      <c r="B219" s="825"/>
      <c r="C219" s="821"/>
      <c r="D219" s="821"/>
      <c r="E219" s="821"/>
      <c r="F219" s="821"/>
      <c r="G219" s="821"/>
      <c r="H219" s="821"/>
    </row>
    <row r="220" spans="2:9">
      <c r="B220" s="825"/>
      <c r="C220" s="821"/>
      <c r="D220" s="821"/>
      <c r="E220" s="821"/>
      <c r="F220" s="821"/>
      <c r="G220" s="821"/>
      <c r="H220" s="821"/>
    </row>
    <row r="221" spans="2:9">
      <c r="B221" s="825"/>
      <c r="C221" s="821"/>
      <c r="D221" s="821"/>
      <c r="E221" s="821"/>
      <c r="F221" s="821"/>
      <c r="G221" s="821"/>
      <c r="H221" s="821"/>
    </row>
    <row r="222" spans="2:9">
      <c r="B222" s="825"/>
      <c r="C222" s="821"/>
      <c r="D222" s="821"/>
      <c r="E222" s="821"/>
      <c r="F222" s="821"/>
      <c r="G222" s="821"/>
      <c r="H222" s="821"/>
    </row>
    <row r="223" spans="2:9">
      <c r="B223" s="825"/>
      <c r="C223" s="821"/>
      <c r="D223" s="821"/>
      <c r="E223" s="821"/>
      <c r="F223" s="821"/>
      <c r="G223" s="821"/>
      <c r="H223" s="821"/>
    </row>
    <row r="224" spans="2:9">
      <c r="B224" s="825"/>
      <c r="C224" s="821"/>
      <c r="D224" s="821"/>
      <c r="E224" s="821"/>
      <c r="F224" s="821"/>
      <c r="G224" s="821"/>
      <c r="H224" s="821"/>
    </row>
    <row r="225" spans="2:8">
      <c r="B225" s="825"/>
      <c r="C225" s="821"/>
      <c r="D225" s="821"/>
      <c r="E225" s="821"/>
      <c r="F225" s="821"/>
      <c r="G225" s="821"/>
      <c r="H225" s="821"/>
    </row>
    <row r="226" spans="2:8">
      <c r="B226" s="825"/>
      <c r="C226" s="821"/>
      <c r="D226" s="821"/>
      <c r="E226" s="821"/>
      <c r="F226" s="821"/>
      <c r="G226" s="821"/>
      <c r="H226" s="821"/>
    </row>
    <row r="227" spans="2:8">
      <c r="B227" s="825"/>
      <c r="C227" s="821"/>
      <c r="D227" s="821"/>
      <c r="E227" s="821"/>
      <c r="F227" s="821"/>
      <c r="G227" s="821"/>
      <c r="H227" s="821"/>
    </row>
    <row r="228" spans="2:8">
      <c r="B228" s="825"/>
      <c r="C228" s="821"/>
      <c r="D228" s="821"/>
      <c r="E228" s="821"/>
      <c r="F228" s="821"/>
      <c r="G228" s="821"/>
      <c r="H228" s="821"/>
    </row>
    <row r="229" spans="2:8">
      <c r="B229" s="825"/>
      <c r="C229" s="821"/>
      <c r="D229" s="821"/>
      <c r="E229" s="821"/>
      <c r="F229" s="821"/>
      <c r="G229" s="821"/>
      <c r="H229" s="821"/>
    </row>
    <row r="230" spans="2:8">
      <c r="B230" s="825"/>
      <c r="C230" s="821"/>
      <c r="D230" s="821"/>
      <c r="E230" s="821"/>
      <c r="F230" s="821"/>
      <c r="G230" s="821"/>
      <c r="H230" s="821"/>
    </row>
    <row r="231" spans="2:8">
      <c r="B231" s="825"/>
      <c r="C231" s="821"/>
      <c r="D231" s="821"/>
      <c r="E231" s="821"/>
      <c r="F231" s="821"/>
      <c r="G231" s="821"/>
      <c r="H231" s="821"/>
    </row>
    <row r="232" spans="2:8">
      <c r="B232" s="825"/>
      <c r="C232" s="821"/>
      <c r="D232" s="821"/>
      <c r="E232" s="821"/>
      <c r="F232" s="821"/>
      <c r="G232" s="821"/>
      <c r="H232" s="821"/>
    </row>
    <row r="233" spans="2:8">
      <c r="B233" s="825"/>
      <c r="C233" s="821"/>
      <c r="D233" s="821"/>
      <c r="E233" s="821"/>
      <c r="F233" s="821"/>
      <c r="G233" s="821"/>
      <c r="H233" s="821"/>
    </row>
    <row r="234" spans="2:8">
      <c r="B234" s="825"/>
      <c r="C234" s="821"/>
      <c r="D234" s="821"/>
      <c r="E234" s="821"/>
      <c r="F234" s="821"/>
      <c r="G234" s="821"/>
      <c r="H234" s="821"/>
    </row>
    <row r="235" spans="2:8">
      <c r="B235" s="825"/>
      <c r="C235" s="821"/>
      <c r="D235" s="821"/>
      <c r="E235" s="821"/>
      <c r="F235" s="821"/>
      <c r="G235" s="821"/>
      <c r="H235" s="821"/>
    </row>
    <row r="236" spans="2:8">
      <c r="B236" s="825"/>
      <c r="C236" s="821"/>
      <c r="D236" s="821"/>
      <c r="E236" s="821"/>
      <c r="F236" s="821"/>
      <c r="G236" s="821"/>
      <c r="H236" s="821"/>
    </row>
    <row r="237" spans="2:8">
      <c r="B237" s="825"/>
      <c r="C237" s="821"/>
      <c r="D237" s="821"/>
      <c r="E237" s="821"/>
      <c r="F237" s="821"/>
      <c r="G237" s="821"/>
      <c r="H237" s="821"/>
    </row>
    <row r="238" spans="2:8">
      <c r="B238" s="825"/>
      <c r="C238" s="821"/>
      <c r="D238" s="821"/>
      <c r="E238" s="821"/>
      <c r="F238" s="821"/>
      <c r="G238" s="821"/>
      <c r="H238" s="821"/>
    </row>
    <row r="239" spans="2:8">
      <c r="B239" s="825"/>
      <c r="C239" s="821"/>
      <c r="D239" s="821"/>
      <c r="E239" s="821"/>
      <c r="F239" s="821"/>
      <c r="G239" s="821"/>
      <c r="H239" s="821"/>
    </row>
    <row r="240" spans="2:8">
      <c r="B240" s="825"/>
      <c r="C240" s="821"/>
      <c r="D240" s="821"/>
      <c r="E240" s="821"/>
      <c r="F240" s="821"/>
      <c r="G240" s="821"/>
      <c r="H240" s="821"/>
    </row>
    <row r="241" spans="2:8">
      <c r="B241" s="825"/>
      <c r="C241" s="821"/>
      <c r="D241" s="821"/>
      <c r="E241" s="821"/>
      <c r="F241" s="821"/>
      <c r="G241" s="821"/>
      <c r="H241" s="821"/>
    </row>
    <row r="242" spans="2:8">
      <c r="B242" s="825"/>
      <c r="C242" s="821"/>
      <c r="D242" s="821"/>
      <c r="E242" s="821"/>
      <c r="F242" s="821"/>
      <c r="G242" s="821"/>
      <c r="H242" s="821"/>
    </row>
    <row r="243" spans="2:8">
      <c r="B243" s="825"/>
      <c r="C243" s="821"/>
      <c r="D243" s="821"/>
      <c r="E243" s="821"/>
      <c r="F243" s="821"/>
      <c r="G243" s="821"/>
      <c r="H243" s="821"/>
    </row>
    <row r="244" spans="2:8">
      <c r="B244" s="825"/>
      <c r="C244" s="821"/>
      <c r="D244" s="821"/>
      <c r="E244" s="821"/>
      <c r="F244" s="821"/>
      <c r="G244" s="821"/>
      <c r="H244" s="821"/>
    </row>
    <row r="245" spans="2:8">
      <c r="B245" s="825"/>
      <c r="C245" s="821"/>
      <c r="D245" s="821"/>
      <c r="E245" s="821"/>
      <c r="F245" s="821"/>
      <c r="G245" s="821"/>
      <c r="H245" s="821"/>
    </row>
    <row r="246" spans="2:8">
      <c r="B246" s="825"/>
      <c r="C246" s="821"/>
      <c r="D246" s="821"/>
      <c r="E246" s="821"/>
      <c r="F246" s="821"/>
      <c r="G246" s="821"/>
      <c r="H246" s="821"/>
    </row>
    <row r="247" spans="2:8">
      <c r="B247" s="825"/>
      <c r="C247" s="821"/>
      <c r="D247" s="821"/>
      <c r="E247" s="821"/>
      <c r="F247" s="821"/>
      <c r="G247" s="821"/>
      <c r="H247" s="821"/>
    </row>
    <row r="248" spans="2:8">
      <c r="B248" s="825"/>
      <c r="C248" s="821"/>
      <c r="D248" s="821"/>
      <c r="E248" s="821"/>
      <c r="F248" s="821"/>
      <c r="G248" s="821"/>
      <c r="H248" s="821"/>
    </row>
    <row r="249" spans="2:8">
      <c r="B249" s="825"/>
      <c r="C249" s="821"/>
      <c r="D249" s="821"/>
      <c r="E249" s="821"/>
      <c r="F249" s="821"/>
      <c r="G249" s="821"/>
      <c r="H249" s="821"/>
    </row>
    <row r="250" spans="2:8">
      <c r="B250" s="825"/>
      <c r="C250" s="821"/>
      <c r="D250" s="821"/>
      <c r="E250" s="821"/>
      <c r="F250" s="821"/>
      <c r="G250" s="821"/>
      <c r="H250" s="821"/>
    </row>
    <row r="251" spans="2:8">
      <c r="B251" s="825"/>
      <c r="C251" s="821"/>
      <c r="D251" s="821"/>
      <c r="E251" s="821"/>
      <c r="F251" s="821"/>
      <c r="G251" s="821"/>
      <c r="H251" s="821"/>
    </row>
    <row r="252" spans="2:8">
      <c r="B252" s="825"/>
      <c r="C252" s="821"/>
      <c r="D252" s="821"/>
      <c r="E252" s="821"/>
      <c r="F252" s="821"/>
      <c r="G252" s="821"/>
      <c r="H252" s="821"/>
    </row>
    <row r="253" spans="2:8">
      <c r="B253" s="825"/>
      <c r="C253" s="821"/>
      <c r="D253" s="821"/>
      <c r="E253" s="821"/>
      <c r="F253" s="821"/>
      <c r="G253" s="821"/>
      <c r="H253" s="821"/>
    </row>
    <row r="254" spans="2:8">
      <c r="B254" s="825"/>
      <c r="C254" s="821"/>
      <c r="D254" s="821"/>
      <c r="E254" s="821"/>
      <c r="F254" s="821"/>
      <c r="G254" s="821"/>
      <c r="H254" s="821"/>
    </row>
    <row r="255" spans="2:8">
      <c r="B255" s="825"/>
      <c r="C255" s="821"/>
      <c r="D255" s="821"/>
      <c r="E255" s="821"/>
      <c r="F255" s="821"/>
      <c r="G255" s="821"/>
      <c r="H255" s="821"/>
    </row>
    <row r="256" spans="2:8">
      <c r="B256" s="825"/>
      <c r="C256" s="821"/>
      <c r="D256" s="821"/>
      <c r="E256" s="821"/>
      <c r="F256" s="821"/>
      <c r="G256" s="821"/>
      <c r="H256" s="821"/>
    </row>
    <row r="257" spans="2:8">
      <c r="B257" s="825"/>
      <c r="C257" s="821"/>
      <c r="D257" s="821"/>
      <c r="E257" s="821"/>
      <c r="F257" s="821"/>
      <c r="G257" s="821"/>
      <c r="H257" s="821"/>
    </row>
    <row r="258" spans="2:8">
      <c r="B258" s="825"/>
      <c r="C258" s="821"/>
      <c r="D258" s="821"/>
      <c r="E258" s="821"/>
      <c r="F258" s="821"/>
      <c r="G258" s="821"/>
      <c r="H258" s="821"/>
    </row>
    <row r="259" spans="2:8">
      <c r="B259" s="825"/>
      <c r="C259" s="821"/>
      <c r="D259" s="821"/>
      <c r="E259" s="821"/>
      <c r="F259" s="821"/>
      <c r="G259" s="821"/>
      <c r="H259" s="821"/>
    </row>
    <row r="260" spans="2:8">
      <c r="B260" s="825"/>
      <c r="C260" s="821"/>
      <c r="D260" s="821"/>
      <c r="E260" s="821"/>
      <c r="F260" s="821"/>
      <c r="G260" s="821"/>
      <c r="H260" s="821"/>
    </row>
    <row r="261" spans="2:8">
      <c r="B261" s="825"/>
      <c r="C261" s="821"/>
      <c r="D261" s="821"/>
      <c r="E261" s="821"/>
      <c r="F261" s="821"/>
      <c r="G261" s="821"/>
      <c r="H261" s="821"/>
    </row>
    <row r="262" spans="2:8">
      <c r="B262" s="825"/>
      <c r="C262" s="821"/>
      <c r="D262" s="821"/>
      <c r="E262" s="821"/>
      <c r="F262" s="821"/>
      <c r="G262" s="821"/>
      <c r="H262" s="821"/>
    </row>
    <row r="263" spans="2:8">
      <c r="B263" s="825"/>
      <c r="C263" s="821"/>
      <c r="D263" s="821"/>
      <c r="E263" s="821"/>
      <c r="F263" s="821"/>
      <c r="G263" s="821"/>
      <c r="H263" s="821"/>
    </row>
    <row r="264" spans="2:8">
      <c r="B264" s="825"/>
      <c r="C264" s="821"/>
      <c r="D264" s="821"/>
      <c r="E264" s="821"/>
      <c r="F264" s="821"/>
      <c r="G264" s="821"/>
      <c r="H264" s="821"/>
    </row>
    <row r="265" spans="2:8">
      <c r="B265" s="825"/>
      <c r="C265" s="821"/>
      <c r="D265" s="821"/>
      <c r="E265" s="821"/>
      <c r="F265" s="821"/>
      <c r="G265" s="821"/>
      <c r="H265" s="821"/>
    </row>
    <row r="266" spans="2:8">
      <c r="B266" s="825"/>
      <c r="C266" s="821"/>
      <c r="D266" s="821"/>
      <c r="E266" s="821"/>
      <c r="F266" s="821"/>
      <c r="G266" s="821"/>
      <c r="H266" s="821"/>
    </row>
    <row r="267" spans="2:8">
      <c r="B267" s="825"/>
      <c r="C267" s="821"/>
      <c r="D267" s="821"/>
      <c r="E267" s="821"/>
      <c r="F267" s="821"/>
      <c r="G267" s="821"/>
      <c r="H267" s="821"/>
    </row>
    <row r="268" spans="2:8">
      <c r="B268" s="825"/>
      <c r="C268" s="821"/>
      <c r="D268" s="821"/>
      <c r="E268" s="821"/>
      <c r="F268" s="821"/>
      <c r="G268" s="821"/>
      <c r="H268" s="821"/>
    </row>
    <row r="269" spans="2:8">
      <c r="B269" s="825"/>
      <c r="C269" s="821"/>
      <c r="D269" s="821"/>
      <c r="E269" s="821"/>
      <c r="F269" s="821"/>
      <c r="G269" s="821"/>
      <c r="H269" s="821"/>
    </row>
    <row r="270" spans="2:8">
      <c r="B270" s="825"/>
      <c r="C270" s="821"/>
      <c r="D270" s="821"/>
      <c r="E270" s="821"/>
      <c r="F270" s="821"/>
      <c r="G270" s="821"/>
      <c r="H270" s="821"/>
    </row>
    <row r="271" spans="2:8">
      <c r="B271" s="825"/>
      <c r="C271" s="821"/>
      <c r="D271" s="821"/>
      <c r="E271" s="821"/>
      <c r="F271" s="821"/>
      <c r="G271" s="821"/>
      <c r="H271" s="821"/>
    </row>
    <row r="272" spans="2:8">
      <c r="B272" s="825"/>
      <c r="C272" s="821"/>
      <c r="D272" s="821"/>
      <c r="E272" s="821"/>
      <c r="F272" s="821"/>
      <c r="G272" s="821"/>
      <c r="H272" s="821"/>
    </row>
    <row r="273" spans="2:8">
      <c r="B273" s="825"/>
      <c r="C273" s="821"/>
      <c r="D273" s="821"/>
      <c r="E273" s="821"/>
      <c r="F273" s="821"/>
      <c r="G273" s="821"/>
      <c r="H273" s="821"/>
    </row>
    <row r="274" spans="2:8">
      <c r="B274" s="825"/>
      <c r="C274" s="821"/>
      <c r="D274" s="821"/>
      <c r="E274" s="821"/>
      <c r="F274" s="821"/>
      <c r="G274" s="821"/>
      <c r="H274" s="821"/>
    </row>
    <row r="275" spans="2:8">
      <c r="B275" s="825"/>
      <c r="C275" s="821"/>
      <c r="D275" s="821"/>
      <c r="E275" s="821"/>
      <c r="F275" s="821"/>
      <c r="G275" s="821"/>
      <c r="H275" s="821"/>
    </row>
    <row r="276" spans="2:8">
      <c r="B276" s="825"/>
      <c r="C276" s="821"/>
      <c r="D276" s="821"/>
      <c r="E276" s="821"/>
      <c r="F276" s="821"/>
      <c r="G276" s="821"/>
      <c r="H276" s="821"/>
    </row>
    <row r="277" spans="2:8">
      <c r="B277" s="825"/>
      <c r="C277" s="821"/>
      <c r="D277" s="821"/>
      <c r="E277" s="821"/>
      <c r="F277" s="821"/>
      <c r="G277" s="821"/>
      <c r="H277" s="821"/>
    </row>
    <row r="278" spans="2:8">
      <c r="B278" s="825"/>
      <c r="C278" s="821"/>
      <c r="D278" s="821"/>
      <c r="E278" s="821"/>
      <c r="F278" s="821"/>
      <c r="G278" s="821"/>
      <c r="H278" s="821"/>
    </row>
    <row r="279" spans="2:8">
      <c r="B279" s="825"/>
      <c r="C279" s="821"/>
      <c r="D279" s="821"/>
      <c r="E279" s="821"/>
      <c r="F279" s="821"/>
      <c r="G279" s="821"/>
      <c r="H279" s="821"/>
    </row>
    <row r="280" spans="2:8">
      <c r="B280" s="825"/>
      <c r="C280" s="821"/>
      <c r="D280" s="821"/>
      <c r="E280" s="821"/>
      <c r="F280" s="821"/>
      <c r="G280" s="821"/>
      <c r="H280" s="821"/>
    </row>
    <row r="281" spans="2:8">
      <c r="B281" s="825"/>
      <c r="C281" s="821"/>
      <c r="D281" s="821"/>
      <c r="E281" s="821"/>
      <c r="F281" s="821"/>
      <c r="G281" s="821"/>
      <c r="H281" s="821"/>
    </row>
    <row r="282" spans="2:8">
      <c r="B282" s="825"/>
      <c r="C282" s="821"/>
      <c r="D282" s="821"/>
      <c r="E282" s="821"/>
      <c r="F282" s="821"/>
      <c r="G282" s="821"/>
      <c r="H282" s="821"/>
    </row>
    <row r="283" spans="2:8">
      <c r="B283" s="825"/>
      <c r="C283" s="821"/>
      <c r="D283" s="821"/>
      <c r="E283" s="821"/>
      <c r="F283" s="821"/>
      <c r="G283" s="821"/>
      <c r="H283" s="821"/>
    </row>
    <row r="284" spans="2:8">
      <c r="B284" s="825"/>
      <c r="C284" s="821"/>
      <c r="D284" s="821"/>
      <c r="E284" s="821"/>
      <c r="F284" s="821"/>
      <c r="G284" s="821"/>
      <c r="H284" s="821"/>
    </row>
    <row r="285" spans="2:8">
      <c r="B285" s="825"/>
      <c r="C285" s="821"/>
      <c r="D285" s="821"/>
      <c r="E285" s="821"/>
      <c r="F285" s="821"/>
      <c r="G285" s="821"/>
      <c r="H285" s="821"/>
    </row>
    <row r="286" spans="2:8">
      <c r="B286" s="825"/>
      <c r="C286" s="821"/>
      <c r="D286" s="821"/>
      <c r="E286" s="821"/>
      <c r="F286" s="821"/>
      <c r="G286" s="821"/>
      <c r="H286" s="821"/>
    </row>
    <row r="287" spans="2:8">
      <c r="B287" s="825"/>
      <c r="C287" s="821"/>
      <c r="D287" s="821"/>
      <c r="E287" s="821"/>
      <c r="F287" s="821"/>
      <c r="G287" s="821"/>
      <c r="H287" s="821"/>
    </row>
    <row r="288" spans="2:8">
      <c r="B288" s="825"/>
      <c r="C288" s="821"/>
      <c r="D288" s="821"/>
      <c r="E288" s="821"/>
      <c r="F288" s="821"/>
      <c r="G288" s="821"/>
      <c r="H288" s="821"/>
    </row>
    <row r="289" spans="2:8">
      <c r="B289" s="825"/>
      <c r="C289" s="821"/>
      <c r="D289" s="821"/>
      <c r="E289" s="821"/>
      <c r="F289" s="821"/>
      <c r="G289" s="821"/>
      <c r="H289" s="821"/>
    </row>
    <row r="290" spans="2:8">
      <c r="B290" s="825"/>
      <c r="C290" s="821"/>
      <c r="D290" s="821"/>
      <c r="E290" s="821"/>
      <c r="F290" s="821"/>
      <c r="G290" s="821"/>
      <c r="H290" s="821"/>
    </row>
    <row r="291" spans="2:8">
      <c r="B291" s="825"/>
      <c r="C291" s="821"/>
      <c r="D291" s="821"/>
      <c r="E291" s="821"/>
      <c r="F291" s="821"/>
      <c r="G291" s="821"/>
      <c r="H291" s="821"/>
    </row>
    <row r="292" spans="2:8">
      <c r="B292" s="825"/>
      <c r="C292" s="821"/>
      <c r="D292" s="821"/>
      <c r="E292" s="821"/>
      <c r="F292" s="821"/>
      <c r="G292" s="821"/>
      <c r="H292" s="821"/>
    </row>
    <row r="293" spans="2:8">
      <c r="B293" s="825"/>
      <c r="C293" s="821"/>
      <c r="D293" s="821"/>
      <c r="E293" s="821"/>
      <c r="F293" s="821"/>
      <c r="G293" s="821"/>
      <c r="H293" s="821"/>
    </row>
    <row r="294" spans="2:8">
      <c r="B294" s="825"/>
      <c r="C294" s="821"/>
      <c r="D294" s="821"/>
      <c r="E294" s="821"/>
      <c r="F294" s="821"/>
      <c r="G294" s="821"/>
      <c r="H294" s="821"/>
    </row>
    <row r="295" spans="2:8">
      <c r="B295" s="825"/>
      <c r="C295" s="821"/>
      <c r="D295" s="821"/>
      <c r="E295" s="821"/>
      <c r="F295" s="821"/>
      <c r="G295" s="821"/>
      <c r="H295" s="821"/>
    </row>
    <row r="296" spans="2:8">
      <c r="B296" s="825"/>
      <c r="C296" s="821"/>
      <c r="D296" s="821"/>
      <c r="E296" s="821"/>
      <c r="F296" s="821"/>
      <c r="G296" s="821"/>
      <c r="H296" s="821"/>
    </row>
    <row r="297" spans="2:8">
      <c r="B297" s="825"/>
      <c r="C297" s="821"/>
      <c r="D297" s="821"/>
      <c r="E297" s="821"/>
      <c r="F297" s="821"/>
      <c r="G297" s="821"/>
      <c r="H297" s="821"/>
    </row>
    <row r="298" spans="2:8">
      <c r="B298" s="825"/>
      <c r="C298" s="821"/>
      <c r="D298" s="821"/>
      <c r="E298" s="821"/>
      <c r="F298" s="821"/>
      <c r="G298" s="821"/>
      <c r="H298" s="821"/>
    </row>
    <row r="299" spans="2:8">
      <c r="B299" s="825"/>
      <c r="C299" s="821"/>
      <c r="D299" s="821"/>
      <c r="E299" s="821"/>
      <c r="F299" s="821"/>
      <c r="G299" s="821"/>
      <c r="H299" s="821"/>
    </row>
    <row r="300" spans="2:8">
      <c r="B300" s="825"/>
      <c r="C300" s="821"/>
      <c r="D300" s="821"/>
      <c r="E300" s="821"/>
      <c r="F300" s="821"/>
      <c r="G300" s="821"/>
      <c r="H300" s="821"/>
    </row>
    <row r="301" spans="2:8">
      <c r="B301" s="825"/>
      <c r="C301" s="821"/>
      <c r="D301" s="821"/>
      <c r="E301" s="821"/>
      <c r="F301" s="821"/>
      <c r="G301" s="821"/>
      <c r="H301" s="821"/>
    </row>
    <row r="302" spans="2:8">
      <c r="B302" s="825"/>
      <c r="C302" s="821"/>
      <c r="D302" s="821"/>
      <c r="E302" s="821"/>
      <c r="F302" s="821"/>
      <c r="G302" s="821"/>
      <c r="H302" s="821"/>
    </row>
    <row r="303" spans="2:8">
      <c r="B303" s="825"/>
      <c r="C303" s="821"/>
      <c r="D303" s="821"/>
      <c r="E303" s="821"/>
      <c r="F303" s="821"/>
      <c r="G303" s="821"/>
      <c r="H303" s="821"/>
    </row>
    <row r="304" spans="2:8">
      <c r="B304" s="825"/>
      <c r="C304" s="821"/>
      <c r="D304" s="821"/>
      <c r="E304" s="821"/>
      <c r="F304" s="821"/>
      <c r="G304" s="821"/>
      <c r="H304" s="821"/>
    </row>
    <row r="305" spans="2:8">
      <c r="B305" s="825"/>
      <c r="C305" s="821"/>
      <c r="D305" s="821"/>
      <c r="E305" s="821"/>
      <c r="F305" s="821"/>
      <c r="G305" s="821"/>
      <c r="H305" s="821"/>
    </row>
    <row r="306" spans="2:8">
      <c r="B306" s="825"/>
      <c r="C306" s="821"/>
      <c r="D306" s="821"/>
      <c r="E306" s="821"/>
      <c r="F306" s="821"/>
      <c r="G306" s="821"/>
      <c r="H306" s="821"/>
    </row>
    <row r="307" spans="2:8">
      <c r="B307" s="825"/>
      <c r="C307" s="821"/>
      <c r="D307" s="821"/>
      <c r="E307" s="821"/>
      <c r="F307" s="821"/>
      <c r="G307" s="821"/>
      <c r="H307" s="821"/>
    </row>
    <row r="308" spans="2:8">
      <c r="B308" s="825"/>
      <c r="C308" s="821"/>
      <c r="D308" s="821"/>
      <c r="E308" s="821"/>
      <c r="F308" s="821"/>
      <c r="G308" s="821"/>
      <c r="H308" s="821"/>
    </row>
    <row r="309" spans="2:8">
      <c r="B309" s="825"/>
      <c r="C309" s="821"/>
      <c r="D309" s="821"/>
      <c r="E309" s="821"/>
      <c r="F309" s="821"/>
      <c r="G309" s="821"/>
      <c r="H309" s="821"/>
    </row>
    <row r="310" spans="2:8">
      <c r="B310" s="825"/>
      <c r="C310" s="821"/>
      <c r="D310" s="821"/>
      <c r="E310" s="821"/>
      <c r="F310" s="821"/>
      <c r="G310" s="821"/>
      <c r="H310" s="821"/>
    </row>
    <row r="311" spans="2:8">
      <c r="B311" s="825"/>
      <c r="C311" s="821"/>
      <c r="D311" s="821"/>
      <c r="E311" s="821"/>
      <c r="F311" s="821"/>
      <c r="G311" s="821"/>
      <c r="H311" s="821"/>
    </row>
    <row r="312" spans="2:8">
      <c r="B312" s="825"/>
      <c r="C312" s="821"/>
      <c r="D312" s="821"/>
      <c r="E312" s="821"/>
      <c r="F312" s="821"/>
      <c r="G312" s="821"/>
      <c r="H312" s="821"/>
    </row>
    <row r="313" spans="2:8">
      <c r="B313" s="825"/>
      <c r="C313" s="821"/>
      <c r="D313" s="821"/>
      <c r="E313" s="821"/>
      <c r="F313" s="821"/>
      <c r="G313" s="821"/>
      <c r="H313" s="821"/>
    </row>
    <row r="314" spans="2:8">
      <c r="B314" s="825"/>
      <c r="C314" s="821"/>
      <c r="D314" s="821"/>
      <c r="E314" s="821"/>
      <c r="F314" s="821"/>
      <c r="G314" s="821"/>
      <c r="H314" s="821"/>
    </row>
    <row r="315" spans="2:8">
      <c r="B315" s="825"/>
      <c r="C315" s="821"/>
      <c r="D315" s="821"/>
      <c r="E315" s="821"/>
      <c r="F315" s="821"/>
      <c r="G315" s="821"/>
      <c r="H315" s="821"/>
    </row>
    <row r="316" spans="2:8">
      <c r="B316" s="825"/>
      <c r="C316" s="821"/>
      <c r="D316" s="821"/>
      <c r="E316" s="821"/>
      <c r="F316" s="821"/>
      <c r="G316" s="821"/>
      <c r="H316" s="821"/>
    </row>
    <row r="317" spans="2:8">
      <c r="B317" s="825"/>
      <c r="C317" s="821"/>
      <c r="D317" s="821"/>
      <c r="E317" s="821"/>
      <c r="F317" s="821"/>
      <c r="G317" s="821"/>
      <c r="H317" s="821"/>
    </row>
    <row r="318" spans="2:8">
      <c r="B318" s="825"/>
      <c r="C318" s="821"/>
      <c r="D318" s="821"/>
      <c r="E318" s="821"/>
      <c r="F318" s="821"/>
      <c r="G318" s="821"/>
      <c r="H318" s="821"/>
    </row>
    <row r="319" spans="2:8">
      <c r="B319" s="825"/>
      <c r="C319" s="821"/>
      <c r="D319" s="821"/>
      <c r="E319" s="821"/>
      <c r="F319" s="821"/>
      <c r="G319" s="821"/>
      <c r="H319" s="821"/>
    </row>
    <row r="320" spans="2:8">
      <c r="B320" s="825"/>
      <c r="C320" s="821"/>
      <c r="D320" s="821"/>
      <c r="E320" s="821"/>
      <c r="F320" s="821"/>
      <c r="G320" s="821"/>
      <c r="H320" s="821"/>
    </row>
    <row r="321" spans="2:8">
      <c r="B321" s="825"/>
      <c r="C321" s="821"/>
      <c r="D321" s="821"/>
      <c r="E321" s="821"/>
      <c r="F321" s="821"/>
      <c r="G321" s="821"/>
      <c r="H321" s="821"/>
    </row>
    <row r="322" spans="2:8">
      <c r="B322" s="825"/>
      <c r="C322" s="821"/>
      <c r="D322" s="821"/>
      <c r="E322" s="821"/>
      <c r="F322" s="821"/>
      <c r="G322" s="821"/>
      <c r="H322" s="821"/>
    </row>
    <row r="323" spans="2:8">
      <c r="B323" s="825"/>
      <c r="C323" s="821"/>
      <c r="D323" s="821"/>
      <c r="E323" s="821"/>
      <c r="F323" s="821"/>
      <c r="G323" s="821"/>
      <c r="H323" s="821"/>
    </row>
    <row r="324" spans="2:8">
      <c r="B324" s="825"/>
      <c r="C324" s="821"/>
      <c r="D324" s="821"/>
      <c r="E324" s="821"/>
      <c r="F324" s="821"/>
      <c r="G324" s="821"/>
      <c r="H324" s="821"/>
    </row>
    <row r="325" spans="2:8">
      <c r="B325" s="825"/>
      <c r="C325" s="821"/>
      <c r="D325" s="821"/>
      <c r="E325" s="821"/>
      <c r="F325" s="821"/>
      <c r="G325" s="821"/>
      <c r="H325" s="821"/>
    </row>
    <row r="326" spans="2:8">
      <c r="B326" s="825"/>
      <c r="C326" s="821"/>
      <c r="D326" s="821"/>
      <c r="E326" s="821"/>
      <c r="F326" s="821"/>
      <c r="G326" s="821"/>
      <c r="H326" s="821"/>
    </row>
    <row r="327" spans="2:8">
      <c r="B327" s="825"/>
      <c r="C327" s="821"/>
      <c r="D327" s="821"/>
      <c r="E327" s="821"/>
      <c r="F327" s="821"/>
      <c r="G327" s="821"/>
      <c r="H327" s="821"/>
    </row>
    <row r="328" spans="2:8">
      <c r="B328" s="825"/>
      <c r="C328" s="821"/>
      <c r="D328" s="821"/>
      <c r="E328" s="821"/>
      <c r="F328" s="821"/>
      <c r="G328" s="821"/>
      <c r="H328" s="821"/>
    </row>
    <row r="329" spans="2:8">
      <c r="B329" s="825"/>
      <c r="C329" s="821"/>
      <c r="D329" s="821"/>
      <c r="E329" s="821"/>
      <c r="F329" s="821"/>
      <c r="G329" s="821"/>
      <c r="H329" s="821"/>
    </row>
    <row r="330" spans="2:8">
      <c r="B330" s="825"/>
      <c r="C330" s="821"/>
      <c r="D330" s="821"/>
      <c r="E330" s="821"/>
      <c r="F330" s="821"/>
      <c r="G330" s="821"/>
      <c r="H330" s="821"/>
    </row>
    <row r="331" spans="2:8">
      <c r="B331" s="825"/>
      <c r="C331" s="821"/>
      <c r="D331" s="821"/>
      <c r="E331" s="821"/>
      <c r="F331" s="821"/>
      <c r="G331" s="821"/>
      <c r="H331" s="821"/>
    </row>
    <row r="332" spans="2:8">
      <c r="B332" s="825"/>
      <c r="C332" s="821"/>
      <c r="D332" s="821"/>
      <c r="E332" s="821"/>
      <c r="F332" s="821"/>
      <c r="G332" s="821"/>
      <c r="H332" s="821"/>
    </row>
    <row r="333" spans="2:8">
      <c r="B333" s="825"/>
      <c r="C333" s="821"/>
      <c r="D333" s="821"/>
      <c r="E333" s="821"/>
      <c r="F333" s="821"/>
      <c r="G333" s="821"/>
      <c r="H333" s="821"/>
    </row>
    <row r="334" spans="2:8">
      <c r="B334" s="825"/>
      <c r="C334" s="821"/>
      <c r="D334" s="821"/>
      <c r="E334" s="821"/>
      <c r="F334" s="821"/>
      <c r="G334" s="821"/>
      <c r="H334" s="821"/>
    </row>
    <row r="335" spans="2:8">
      <c r="B335" s="825"/>
      <c r="C335" s="821"/>
      <c r="D335" s="821"/>
      <c r="E335" s="821"/>
      <c r="F335" s="821"/>
      <c r="G335" s="821"/>
      <c r="H335" s="821"/>
    </row>
    <row r="336" spans="2:8">
      <c r="B336" s="825"/>
      <c r="C336" s="821"/>
      <c r="D336" s="821"/>
      <c r="E336" s="821"/>
      <c r="F336" s="821"/>
      <c r="G336" s="821"/>
      <c r="H336" s="821"/>
    </row>
    <row r="337" spans="2:8">
      <c r="B337" s="825"/>
      <c r="C337" s="821"/>
      <c r="D337" s="821"/>
      <c r="E337" s="821"/>
      <c r="F337" s="821"/>
      <c r="G337" s="821"/>
      <c r="H337" s="821"/>
    </row>
    <row r="338" spans="2:8">
      <c r="B338" s="825"/>
      <c r="C338" s="821"/>
      <c r="D338" s="821"/>
      <c r="E338" s="821"/>
      <c r="F338" s="821"/>
      <c r="G338" s="821"/>
      <c r="H338" s="821"/>
    </row>
    <row r="339" spans="2:8">
      <c r="B339" s="825"/>
      <c r="C339" s="821"/>
      <c r="D339" s="821"/>
      <c r="E339" s="821"/>
      <c r="F339" s="821"/>
      <c r="G339" s="821"/>
      <c r="H339" s="821"/>
    </row>
    <row r="340" spans="2:8">
      <c r="B340" s="825"/>
      <c r="C340" s="821"/>
      <c r="D340" s="821"/>
      <c r="E340" s="821"/>
      <c r="F340" s="821"/>
      <c r="G340" s="821"/>
      <c r="H340" s="821"/>
    </row>
    <row r="341" spans="2:8">
      <c r="B341" s="825"/>
      <c r="C341" s="821"/>
      <c r="D341" s="821"/>
      <c r="E341" s="821"/>
      <c r="F341" s="821"/>
      <c r="G341" s="821"/>
      <c r="H341" s="821"/>
    </row>
    <row r="342" spans="2:8">
      <c r="B342" s="825"/>
      <c r="C342" s="821"/>
      <c r="D342" s="821"/>
      <c r="E342" s="821"/>
      <c r="F342" s="821"/>
      <c r="G342" s="821"/>
      <c r="H342" s="821"/>
    </row>
    <row r="343" spans="2:8">
      <c r="B343" s="825"/>
      <c r="C343" s="821"/>
      <c r="D343" s="821"/>
      <c r="E343" s="821"/>
      <c r="F343" s="821"/>
      <c r="G343" s="821"/>
      <c r="H343" s="821"/>
    </row>
    <row r="344" spans="2:8">
      <c r="B344" s="825"/>
      <c r="C344" s="821"/>
      <c r="D344" s="821"/>
      <c r="E344" s="821"/>
      <c r="F344" s="821"/>
      <c r="G344" s="821"/>
      <c r="H344" s="821"/>
    </row>
    <row r="345" spans="2:8">
      <c r="B345" s="825"/>
      <c r="C345" s="821"/>
      <c r="D345" s="821"/>
      <c r="E345" s="821"/>
      <c r="F345" s="821"/>
      <c r="G345" s="821"/>
      <c r="H345" s="821"/>
    </row>
    <row r="346" spans="2:8">
      <c r="B346" s="825"/>
      <c r="C346" s="821"/>
      <c r="D346" s="821"/>
      <c r="E346" s="821"/>
      <c r="F346" s="821"/>
      <c r="G346" s="821"/>
      <c r="H346" s="821"/>
    </row>
    <row r="347" spans="2:8">
      <c r="B347" s="825"/>
      <c r="C347" s="821"/>
      <c r="D347" s="821"/>
      <c r="E347" s="821"/>
      <c r="F347" s="821"/>
      <c r="G347" s="821"/>
      <c r="H347" s="821"/>
    </row>
    <row r="348" spans="2:8">
      <c r="B348" s="825"/>
      <c r="C348" s="821"/>
      <c r="D348" s="821"/>
      <c r="E348" s="821"/>
      <c r="F348" s="821"/>
      <c r="G348" s="821"/>
      <c r="H348" s="821"/>
    </row>
    <row r="349" spans="2:8">
      <c r="B349" s="825"/>
      <c r="C349" s="821"/>
      <c r="D349" s="821"/>
      <c r="E349" s="821"/>
      <c r="F349" s="821"/>
      <c r="G349" s="821"/>
      <c r="H349" s="821"/>
    </row>
    <row r="350" spans="2:8">
      <c r="B350" s="825"/>
      <c r="C350" s="821"/>
      <c r="D350" s="821"/>
      <c r="E350" s="821"/>
      <c r="F350" s="821"/>
      <c r="G350" s="821"/>
      <c r="H350" s="821"/>
    </row>
    <row r="351" spans="2:8">
      <c r="B351" s="825"/>
      <c r="C351" s="821"/>
      <c r="D351" s="821"/>
      <c r="E351" s="821"/>
      <c r="F351" s="821"/>
      <c r="G351" s="821"/>
      <c r="H351" s="821"/>
    </row>
    <row r="352" spans="2:8">
      <c r="B352" s="825"/>
      <c r="C352" s="821"/>
      <c r="D352" s="821"/>
      <c r="E352" s="821"/>
      <c r="F352" s="821"/>
      <c r="G352" s="821"/>
      <c r="H352" s="821"/>
    </row>
    <row r="353" spans="2:8">
      <c r="B353" s="825"/>
      <c r="C353" s="821"/>
      <c r="D353" s="821"/>
      <c r="E353" s="821"/>
      <c r="F353" s="821"/>
      <c r="G353" s="821"/>
      <c r="H353" s="821"/>
    </row>
    <row r="354" spans="2:8">
      <c r="B354" s="825"/>
      <c r="C354" s="821"/>
      <c r="D354" s="821"/>
      <c r="E354" s="821"/>
      <c r="F354" s="821"/>
      <c r="G354" s="821"/>
      <c r="H354" s="821"/>
    </row>
    <row r="355" spans="2:8">
      <c r="B355" s="825"/>
      <c r="C355" s="821"/>
      <c r="D355" s="821"/>
      <c r="E355" s="821"/>
      <c r="F355" s="821"/>
      <c r="G355" s="821"/>
      <c r="H355" s="821"/>
    </row>
    <row r="356" spans="2:8">
      <c r="B356" s="825"/>
      <c r="C356" s="821"/>
      <c r="D356" s="821"/>
      <c r="E356" s="821"/>
      <c r="F356" s="821"/>
      <c r="G356" s="821"/>
      <c r="H356" s="821"/>
    </row>
    <row r="357" spans="2:8">
      <c r="B357" s="825"/>
      <c r="C357" s="821"/>
      <c r="D357" s="821"/>
      <c r="E357" s="821"/>
      <c r="F357" s="821"/>
      <c r="G357" s="821"/>
      <c r="H357" s="821"/>
    </row>
    <row r="358" spans="2:8">
      <c r="B358" s="825"/>
      <c r="C358" s="821"/>
      <c r="D358" s="821"/>
      <c r="E358" s="821"/>
      <c r="F358" s="821"/>
      <c r="G358" s="821"/>
      <c r="H358" s="821"/>
    </row>
    <row r="359" spans="2:8">
      <c r="B359" s="825"/>
      <c r="C359" s="821"/>
      <c r="D359" s="821"/>
      <c r="E359" s="821"/>
      <c r="F359" s="821"/>
      <c r="G359" s="821"/>
      <c r="H359" s="821"/>
    </row>
    <row r="360" spans="2:8">
      <c r="B360" s="825"/>
      <c r="C360" s="821"/>
      <c r="D360" s="821"/>
      <c r="E360" s="821"/>
      <c r="F360" s="821"/>
      <c r="G360" s="821"/>
      <c r="H360" s="821"/>
    </row>
    <row r="361" spans="2:8">
      <c r="B361" s="825"/>
      <c r="C361" s="821"/>
      <c r="D361" s="821"/>
      <c r="E361" s="821"/>
      <c r="F361" s="821"/>
      <c r="G361" s="821"/>
      <c r="H361" s="821"/>
    </row>
    <row r="362" spans="2:8">
      <c r="B362" s="825"/>
      <c r="C362" s="821"/>
      <c r="D362" s="821"/>
      <c r="E362" s="821"/>
      <c r="F362" s="821"/>
      <c r="G362" s="821"/>
      <c r="H362" s="821"/>
    </row>
    <row r="363" spans="2:8">
      <c r="B363" s="825"/>
      <c r="C363" s="821"/>
      <c r="D363" s="821"/>
      <c r="E363" s="821"/>
      <c r="F363" s="821"/>
      <c r="G363" s="821"/>
      <c r="H363" s="821"/>
    </row>
    <row r="364" spans="2:8">
      <c r="B364" s="825"/>
      <c r="C364" s="821"/>
      <c r="D364" s="821"/>
      <c r="E364" s="821"/>
      <c r="F364" s="821"/>
      <c r="G364" s="821"/>
      <c r="H364" s="821"/>
    </row>
    <row r="365" spans="2:8">
      <c r="B365" s="825"/>
      <c r="C365" s="821"/>
      <c r="D365" s="821"/>
      <c r="E365" s="821"/>
      <c r="F365" s="821"/>
      <c r="G365" s="821"/>
      <c r="H365" s="821"/>
    </row>
    <row r="366" spans="2:8">
      <c r="B366" s="825"/>
      <c r="C366" s="821"/>
      <c r="D366" s="821"/>
      <c r="E366" s="821"/>
      <c r="F366" s="821"/>
      <c r="G366" s="821"/>
      <c r="H366" s="821"/>
    </row>
    <row r="367" spans="2:8">
      <c r="B367" s="825"/>
      <c r="C367" s="821"/>
      <c r="D367" s="821"/>
      <c r="E367" s="821"/>
      <c r="F367" s="821"/>
      <c r="G367" s="821"/>
      <c r="H367" s="821"/>
    </row>
    <row r="368" spans="2:8">
      <c r="B368" s="825"/>
      <c r="C368" s="821"/>
      <c r="D368" s="821"/>
      <c r="E368" s="821"/>
      <c r="F368" s="821"/>
      <c r="G368" s="821"/>
      <c r="H368" s="821"/>
    </row>
    <row r="369" spans="2:8">
      <c r="B369" s="825"/>
      <c r="C369" s="821"/>
      <c r="D369" s="821"/>
      <c r="E369" s="821"/>
      <c r="F369" s="821"/>
      <c r="G369" s="821"/>
      <c r="H369" s="821"/>
    </row>
    <row r="370" spans="2:8">
      <c r="B370" s="825"/>
      <c r="C370" s="821"/>
      <c r="D370" s="821"/>
      <c r="E370" s="821"/>
      <c r="F370" s="821"/>
      <c r="G370" s="821"/>
      <c r="H370" s="821"/>
    </row>
    <row r="371" spans="2:8">
      <c r="B371" s="825"/>
      <c r="C371" s="821"/>
      <c r="D371" s="821"/>
      <c r="E371" s="821"/>
      <c r="F371" s="821"/>
      <c r="G371" s="821"/>
      <c r="H371" s="821"/>
    </row>
    <row r="372" spans="2:8">
      <c r="B372" s="825"/>
      <c r="C372" s="821"/>
      <c r="D372" s="821"/>
      <c r="E372" s="821"/>
      <c r="F372" s="821"/>
      <c r="G372" s="821"/>
      <c r="H372" s="821"/>
    </row>
    <row r="373" spans="2:8">
      <c r="B373" s="825"/>
      <c r="C373" s="821"/>
      <c r="D373" s="821"/>
      <c r="E373" s="821"/>
      <c r="F373" s="821"/>
      <c r="G373" s="821"/>
      <c r="H373" s="821"/>
    </row>
    <row r="374" spans="2:8">
      <c r="B374" s="825"/>
      <c r="C374" s="821"/>
      <c r="D374" s="821"/>
      <c r="E374" s="821"/>
      <c r="F374" s="821"/>
      <c r="G374" s="821"/>
      <c r="H374" s="821"/>
    </row>
    <row r="375" spans="2:8">
      <c r="B375" s="825"/>
      <c r="C375" s="821"/>
      <c r="D375" s="821"/>
      <c r="E375" s="821"/>
      <c r="F375" s="821"/>
      <c r="G375" s="821"/>
      <c r="H375" s="821"/>
    </row>
    <row r="376" spans="2:8">
      <c r="B376" s="825"/>
      <c r="C376" s="821"/>
      <c r="D376" s="821"/>
      <c r="E376" s="821"/>
      <c r="F376" s="821"/>
      <c r="G376" s="821"/>
      <c r="H376" s="821"/>
    </row>
    <row r="377" spans="2:8">
      <c r="B377" s="825"/>
      <c r="C377" s="821"/>
      <c r="D377" s="821"/>
      <c r="E377" s="821"/>
      <c r="F377" s="821"/>
      <c r="G377" s="821"/>
      <c r="H377" s="821"/>
    </row>
    <row r="378" spans="2:8">
      <c r="B378" s="825"/>
      <c r="C378" s="821"/>
      <c r="D378" s="821"/>
      <c r="E378" s="821"/>
      <c r="F378" s="821"/>
      <c r="G378" s="821"/>
      <c r="H378" s="821"/>
    </row>
    <row r="379" spans="2:8">
      <c r="B379" s="825"/>
      <c r="C379" s="821"/>
      <c r="D379" s="821"/>
      <c r="E379" s="821"/>
      <c r="F379" s="821"/>
      <c r="G379" s="821"/>
      <c r="H379" s="821"/>
    </row>
    <row r="380" spans="2:8">
      <c r="B380" s="825"/>
      <c r="C380" s="821"/>
      <c r="D380" s="821"/>
      <c r="E380" s="821"/>
      <c r="F380" s="821"/>
      <c r="G380" s="821"/>
      <c r="H380" s="821"/>
    </row>
    <row r="381" spans="2:8">
      <c r="B381" s="825"/>
      <c r="C381" s="821"/>
      <c r="D381" s="821"/>
      <c r="E381" s="821"/>
      <c r="F381" s="821"/>
      <c r="G381" s="821"/>
      <c r="H381" s="821"/>
    </row>
    <row r="382" spans="2:8">
      <c r="B382" s="825"/>
      <c r="C382" s="821"/>
      <c r="D382" s="821"/>
      <c r="E382" s="821"/>
      <c r="F382" s="821"/>
      <c r="G382" s="821"/>
      <c r="H382" s="821"/>
    </row>
    <row r="383" spans="2:8">
      <c r="B383" s="825"/>
      <c r="C383" s="821"/>
      <c r="D383" s="821"/>
      <c r="E383" s="821"/>
      <c r="F383" s="821"/>
      <c r="G383" s="821"/>
      <c r="H383" s="821"/>
    </row>
    <row r="384" spans="2:8">
      <c r="B384" s="825"/>
      <c r="C384" s="821"/>
      <c r="D384" s="821"/>
      <c r="E384" s="821"/>
      <c r="F384" s="821"/>
      <c r="G384" s="821"/>
      <c r="H384" s="821"/>
    </row>
    <row r="385" spans="2:8">
      <c r="B385" s="825"/>
      <c r="C385" s="821"/>
      <c r="D385" s="821"/>
      <c r="E385" s="821"/>
      <c r="F385" s="821"/>
      <c r="G385" s="821"/>
      <c r="H385" s="821"/>
    </row>
    <row r="386" spans="2:8">
      <c r="B386" s="825"/>
      <c r="C386" s="821"/>
      <c r="D386" s="821"/>
      <c r="E386" s="821"/>
      <c r="F386" s="821"/>
      <c r="G386" s="821"/>
      <c r="H386" s="821"/>
    </row>
    <row r="387" spans="2:8">
      <c r="B387" s="825"/>
      <c r="C387" s="821"/>
      <c r="D387" s="821"/>
      <c r="E387" s="821"/>
      <c r="F387" s="821"/>
      <c r="G387" s="821"/>
      <c r="H387" s="821"/>
    </row>
    <row r="388" spans="2:8">
      <c r="B388" s="825"/>
      <c r="C388" s="821"/>
      <c r="D388" s="821"/>
      <c r="E388" s="821"/>
      <c r="F388" s="821"/>
      <c r="G388" s="821"/>
      <c r="H388" s="821"/>
    </row>
    <row r="389" spans="2:8">
      <c r="B389" s="825"/>
      <c r="C389" s="821"/>
      <c r="D389" s="821"/>
      <c r="E389" s="821"/>
      <c r="F389" s="821"/>
      <c r="G389" s="821"/>
      <c r="H389" s="821"/>
    </row>
    <row r="390" spans="2:8">
      <c r="B390" s="825"/>
      <c r="C390" s="821"/>
      <c r="D390" s="821"/>
      <c r="E390" s="821"/>
      <c r="F390" s="821"/>
      <c r="G390" s="821"/>
      <c r="H390" s="821"/>
    </row>
    <row r="391" spans="2:8">
      <c r="B391" s="825"/>
      <c r="C391" s="821"/>
      <c r="D391" s="821"/>
      <c r="E391" s="821"/>
      <c r="F391" s="821"/>
      <c r="G391" s="821"/>
      <c r="H391" s="821"/>
    </row>
    <row r="392" spans="2:8">
      <c r="B392" s="825"/>
      <c r="C392" s="821"/>
      <c r="D392" s="821"/>
      <c r="E392" s="821"/>
      <c r="F392" s="821"/>
      <c r="G392" s="821"/>
      <c r="H392" s="821"/>
    </row>
    <row r="393" spans="2:8">
      <c r="B393" s="825"/>
      <c r="C393" s="821"/>
      <c r="D393" s="821"/>
      <c r="E393" s="821"/>
      <c r="F393" s="821"/>
      <c r="G393" s="821"/>
      <c r="H393" s="821"/>
    </row>
    <row r="394" spans="2:8">
      <c r="B394" s="825"/>
      <c r="C394" s="821"/>
      <c r="D394" s="821"/>
      <c r="E394" s="821"/>
      <c r="F394" s="821"/>
      <c r="G394" s="821"/>
      <c r="H394" s="821"/>
    </row>
    <row r="395" spans="2:8">
      <c r="B395" s="825"/>
      <c r="C395" s="821"/>
      <c r="D395" s="821"/>
      <c r="E395" s="821"/>
      <c r="F395" s="821"/>
      <c r="G395" s="821"/>
      <c r="H395" s="821"/>
    </row>
    <row r="396" spans="2:8">
      <c r="B396" s="825"/>
      <c r="C396" s="821"/>
      <c r="D396" s="821"/>
      <c r="E396" s="821"/>
      <c r="F396" s="821"/>
      <c r="G396" s="821"/>
      <c r="H396" s="821"/>
    </row>
    <row r="397" spans="2:8">
      <c r="B397" s="825"/>
      <c r="C397" s="821"/>
      <c r="D397" s="821"/>
      <c r="E397" s="821"/>
      <c r="F397" s="821"/>
      <c r="G397" s="821"/>
      <c r="H397" s="821"/>
    </row>
    <row r="398" spans="2:8">
      <c r="B398" s="825"/>
      <c r="C398" s="821"/>
      <c r="D398" s="821"/>
      <c r="E398" s="821"/>
      <c r="F398" s="821"/>
      <c r="G398" s="821"/>
      <c r="H398" s="821"/>
    </row>
    <row r="399" spans="2:8">
      <c r="B399" s="825"/>
      <c r="C399" s="821"/>
      <c r="D399" s="821"/>
      <c r="E399" s="821"/>
      <c r="F399" s="821"/>
      <c r="G399" s="821"/>
      <c r="H399" s="821"/>
    </row>
    <row r="400" spans="2:8">
      <c r="B400" s="825"/>
      <c r="C400" s="821"/>
      <c r="D400" s="821"/>
      <c r="E400" s="821"/>
      <c r="F400" s="821"/>
      <c r="G400" s="821"/>
      <c r="H400" s="821"/>
    </row>
    <row r="401" spans="2:8">
      <c r="B401" s="825"/>
      <c r="C401" s="821"/>
      <c r="D401" s="821"/>
      <c r="E401" s="821"/>
      <c r="F401" s="821"/>
      <c r="G401" s="821"/>
      <c r="H401" s="821"/>
    </row>
    <row r="402" spans="2:8">
      <c r="B402" s="825"/>
      <c r="C402" s="821"/>
      <c r="D402" s="821"/>
      <c r="E402" s="821"/>
      <c r="F402" s="821"/>
      <c r="G402" s="821"/>
      <c r="H402" s="821"/>
    </row>
    <row r="403" spans="2:8">
      <c r="B403" s="825"/>
      <c r="C403" s="821"/>
      <c r="D403" s="821"/>
      <c r="E403" s="821"/>
      <c r="F403" s="821"/>
      <c r="G403" s="821"/>
      <c r="H403" s="821"/>
    </row>
    <row r="404" spans="2:8">
      <c r="B404" s="825"/>
      <c r="C404" s="821"/>
      <c r="D404" s="821"/>
      <c r="E404" s="821"/>
      <c r="F404" s="821"/>
      <c r="G404" s="821"/>
      <c r="H404" s="821"/>
    </row>
    <row r="405" spans="2:8">
      <c r="B405" s="825"/>
      <c r="C405" s="821"/>
      <c r="D405" s="821"/>
      <c r="E405" s="821"/>
      <c r="F405" s="821"/>
      <c r="G405" s="821"/>
      <c r="H405" s="821"/>
    </row>
    <row r="406" spans="2:8">
      <c r="B406" s="825"/>
      <c r="C406" s="821"/>
      <c r="D406" s="821"/>
      <c r="E406" s="821"/>
      <c r="F406" s="821"/>
      <c r="G406" s="821"/>
      <c r="H406" s="821"/>
    </row>
    <row r="407" spans="2:8">
      <c r="B407" s="825"/>
      <c r="C407" s="821"/>
      <c r="D407" s="821"/>
      <c r="E407" s="821"/>
      <c r="F407" s="821"/>
      <c r="G407" s="821"/>
      <c r="H407" s="821"/>
    </row>
    <row r="408" spans="2:8">
      <c r="B408" s="825"/>
      <c r="C408" s="821"/>
      <c r="D408" s="821"/>
      <c r="E408" s="821"/>
      <c r="F408" s="821"/>
      <c r="G408" s="821"/>
      <c r="H408" s="821"/>
    </row>
    <row r="409" spans="2:8">
      <c r="B409" s="825"/>
      <c r="C409" s="821"/>
      <c r="D409" s="821"/>
      <c r="E409" s="821"/>
      <c r="F409" s="821"/>
      <c r="G409" s="821"/>
      <c r="H409" s="821"/>
    </row>
    <row r="410" spans="2:8">
      <c r="B410" s="825"/>
      <c r="C410" s="821"/>
      <c r="D410" s="821"/>
      <c r="E410" s="821"/>
      <c r="F410" s="821"/>
      <c r="G410" s="821"/>
      <c r="H410" s="821"/>
    </row>
    <row r="411" spans="2:8">
      <c r="B411" s="825"/>
      <c r="C411" s="821"/>
      <c r="D411" s="821"/>
      <c r="E411" s="821"/>
      <c r="F411" s="821"/>
      <c r="G411" s="821"/>
      <c r="H411" s="821"/>
    </row>
    <row r="412" spans="2:8">
      <c r="B412" s="825"/>
      <c r="C412" s="821"/>
      <c r="D412" s="821"/>
      <c r="E412" s="821"/>
      <c r="F412" s="821"/>
      <c r="G412" s="821"/>
      <c r="H412" s="821"/>
    </row>
    <row r="413" spans="2:8">
      <c r="B413" s="825"/>
      <c r="C413" s="821"/>
      <c r="D413" s="821"/>
      <c r="E413" s="821"/>
      <c r="F413" s="821"/>
      <c r="G413" s="821"/>
      <c r="H413" s="821"/>
    </row>
    <row r="414" spans="2:8">
      <c r="B414" s="825"/>
      <c r="C414" s="821"/>
      <c r="D414" s="821"/>
      <c r="E414" s="821"/>
      <c r="F414" s="821"/>
      <c r="G414" s="821"/>
      <c r="H414" s="821"/>
    </row>
    <row r="415" spans="2:8">
      <c r="B415" s="825"/>
      <c r="C415" s="821"/>
      <c r="D415" s="821"/>
      <c r="E415" s="821"/>
      <c r="F415" s="821"/>
      <c r="G415" s="821"/>
      <c r="H415" s="821"/>
    </row>
    <row r="416" spans="2:8">
      <c r="B416" s="825"/>
      <c r="C416" s="821"/>
      <c r="D416" s="821"/>
      <c r="E416" s="821"/>
      <c r="F416" s="821"/>
      <c r="G416" s="821"/>
      <c r="H416" s="821"/>
    </row>
    <row r="417" spans="2:8">
      <c r="B417" s="825"/>
      <c r="C417" s="821"/>
      <c r="D417" s="821"/>
      <c r="E417" s="821"/>
      <c r="F417" s="821"/>
      <c r="G417" s="821"/>
      <c r="H417" s="821"/>
    </row>
    <row r="418" spans="2:8">
      <c r="B418" s="825"/>
      <c r="C418" s="821"/>
      <c r="D418" s="821"/>
      <c r="E418" s="821"/>
      <c r="F418" s="821"/>
      <c r="G418" s="821"/>
      <c r="H418" s="821"/>
    </row>
    <row r="419" spans="2:8">
      <c r="B419" s="825"/>
      <c r="C419" s="821"/>
      <c r="D419" s="821"/>
      <c r="E419" s="821"/>
      <c r="F419" s="821"/>
      <c r="G419" s="821"/>
      <c r="H419" s="821"/>
    </row>
    <row r="420" spans="2:8">
      <c r="B420" s="825"/>
      <c r="C420" s="821"/>
      <c r="D420" s="821"/>
      <c r="E420" s="821"/>
      <c r="F420" s="821"/>
      <c r="G420" s="821"/>
      <c r="H420" s="821"/>
    </row>
    <row r="421" spans="2:8">
      <c r="B421" s="825"/>
      <c r="C421" s="821"/>
      <c r="D421" s="821"/>
      <c r="E421" s="821"/>
      <c r="F421" s="821"/>
      <c r="G421" s="821"/>
      <c r="H421" s="821"/>
    </row>
    <row r="422" spans="2:8">
      <c r="B422" s="825"/>
      <c r="C422" s="821"/>
      <c r="D422" s="821"/>
      <c r="E422" s="821"/>
      <c r="F422" s="821"/>
      <c r="G422" s="821"/>
      <c r="H422" s="821"/>
    </row>
    <row r="423" spans="2:8">
      <c r="B423" s="825"/>
      <c r="C423" s="821"/>
      <c r="D423" s="821"/>
      <c r="E423" s="821"/>
      <c r="F423" s="821"/>
      <c r="G423" s="821"/>
      <c r="H423" s="821"/>
    </row>
    <row r="424" spans="2:8">
      <c r="B424" s="825"/>
      <c r="C424" s="821"/>
      <c r="D424" s="821"/>
      <c r="E424" s="821"/>
      <c r="F424" s="821"/>
      <c r="G424" s="821"/>
      <c r="H424" s="821"/>
    </row>
    <row r="425" spans="2:8">
      <c r="B425" s="825"/>
      <c r="C425" s="821"/>
      <c r="D425" s="821"/>
      <c r="E425" s="821"/>
      <c r="F425" s="821"/>
      <c r="G425" s="821"/>
      <c r="H425" s="821"/>
    </row>
    <row r="426" spans="2:8">
      <c r="B426" s="825"/>
      <c r="C426" s="821"/>
      <c r="D426" s="821"/>
      <c r="E426" s="821"/>
      <c r="F426" s="821"/>
      <c r="G426" s="821"/>
      <c r="H426" s="821"/>
    </row>
    <row r="427" spans="2:8">
      <c r="B427" s="825"/>
      <c r="C427" s="821"/>
      <c r="D427" s="821"/>
      <c r="E427" s="821"/>
      <c r="F427" s="821"/>
      <c r="G427" s="821"/>
      <c r="H427" s="821"/>
    </row>
    <row r="428" spans="2:8">
      <c r="B428" s="825"/>
      <c r="C428" s="821"/>
      <c r="D428" s="821"/>
      <c r="E428" s="821"/>
      <c r="F428" s="821"/>
      <c r="G428" s="821"/>
      <c r="H428" s="821"/>
    </row>
    <row r="429" spans="2:8">
      <c r="B429" s="825"/>
      <c r="C429" s="821"/>
      <c r="D429" s="821"/>
      <c r="E429" s="821"/>
      <c r="F429" s="821"/>
      <c r="G429" s="821"/>
      <c r="H429" s="821"/>
    </row>
    <row r="430" spans="2:8">
      <c r="B430" s="825"/>
      <c r="C430" s="821"/>
      <c r="D430" s="821"/>
      <c r="E430" s="821"/>
      <c r="F430" s="821"/>
      <c r="G430" s="821"/>
      <c r="H430" s="821"/>
    </row>
    <row r="431" spans="2:8">
      <c r="B431" s="825"/>
      <c r="C431" s="821"/>
      <c r="D431" s="821"/>
      <c r="E431" s="821"/>
      <c r="F431" s="821"/>
      <c r="G431" s="821"/>
      <c r="H431" s="821"/>
    </row>
    <row r="432" spans="2:8">
      <c r="B432" s="825"/>
      <c r="C432" s="821"/>
      <c r="D432" s="821"/>
      <c r="E432" s="821"/>
      <c r="F432" s="821"/>
      <c r="G432" s="821"/>
      <c r="H432" s="821"/>
    </row>
    <row r="433" spans="2:8">
      <c r="B433" s="825"/>
      <c r="C433" s="821"/>
      <c r="D433" s="821"/>
      <c r="E433" s="821"/>
      <c r="F433" s="821"/>
      <c r="G433" s="821"/>
      <c r="H433" s="821"/>
    </row>
    <row r="434" spans="2:8">
      <c r="B434" s="825"/>
      <c r="C434" s="821"/>
      <c r="D434" s="821"/>
      <c r="E434" s="821"/>
      <c r="F434" s="821"/>
      <c r="G434" s="821"/>
      <c r="H434" s="821"/>
    </row>
    <row r="435" spans="2:8">
      <c r="B435" s="825"/>
      <c r="C435" s="821"/>
      <c r="D435" s="821"/>
      <c r="E435" s="821"/>
      <c r="F435" s="821"/>
      <c r="G435" s="821"/>
      <c r="H435" s="821"/>
    </row>
    <row r="436" spans="2:8">
      <c r="B436" s="825"/>
      <c r="C436" s="821"/>
      <c r="D436" s="821"/>
      <c r="E436" s="821"/>
      <c r="F436" s="821"/>
      <c r="G436" s="821"/>
      <c r="H436" s="821"/>
    </row>
    <row r="437" spans="2:8">
      <c r="B437" s="825"/>
      <c r="C437" s="821"/>
      <c r="D437" s="821"/>
      <c r="E437" s="821"/>
      <c r="F437" s="821"/>
      <c r="G437" s="821"/>
      <c r="H437" s="821"/>
    </row>
    <row r="438" spans="2:8">
      <c r="B438" s="825"/>
      <c r="C438" s="821"/>
      <c r="D438" s="821"/>
      <c r="E438" s="821"/>
      <c r="F438" s="821"/>
      <c r="G438" s="821"/>
      <c r="H438" s="821"/>
    </row>
    <row r="439" spans="2:8">
      <c r="B439" s="825"/>
      <c r="C439" s="821"/>
      <c r="D439" s="821"/>
      <c r="E439" s="821"/>
      <c r="F439" s="821"/>
      <c r="G439" s="821"/>
      <c r="H439" s="821"/>
    </row>
    <row r="440" spans="2:8">
      <c r="B440" s="825"/>
      <c r="C440" s="821"/>
      <c r="D440" s="821"/>
      <c r="E440" s="821"/>
      <c r="F440" s="821"/>
      <c r="G440" s="821"/>
      <c r="H440" s="821"/>
    </row>
    <row r="441" spans="2:8">
      <c r="B441" s="825"/>
      <c r="C441" s="821"/>
      <c r="D441" s="821"/>
      <c r="E441" s="821"/>
      <c r="F441" s="821"/>
      <c r="G441" s="821"/>
      <c r="H441" s="821"/>
    </row>
    <row r="442" spans="2:8">
      <c r="B442" s="825"/>
      <c r="C442" s="821"/>
      <c r="D442" s="821"/>
      <c r="E442" s="821"/>
      <c r="F442" s="821"/>
      <c r="G442" s="821"/>
      <c r="H442" s="821"/>
    </row>
    <row r="443" spans="2:8">
      <c r="B443" s="825"/>
      <c r="C443" s="821"/>
      <c r="D443" s="821"/>
      <c r="E443" s="821"/>
      <c r="F443" s="821"/>
      <c r="G443" s="821"/>
      <c r="H443" s="821"/>
    </row>
    <row r="444" spans="2:8">
      <c r="B444" s="825"/>
      <c r="C444" s="821"/>
      <c r="D444" s="821"/>
      <c r="E444" s="821"/>
      <c r="F444" s="821"/>
      <c r="G444" s="821"/>
      <c r="H444" s="821"/>
    </row>
    <row r="445" spans="2:8">
      <c r="B445" s="825"/>
      <c r="C445" s="821"/>
      <c r="D445" s="821"/>
      <c r="E445" s="821"/>
      <c r="F445" s="821"/>
      <c r="G445" s="821"/>
      <c r="H445" s="821"/>
    </row>
    <row r="446" spans="2:8">
      <c r="B446" s="825"/>
      <c r="C446" s="821"/>
      <c r="D446" s="821"/>
      <c r="E446" s="821"/>
      <c r="F446" s="821"/>
      <c r="G446" s="821"/>
      <c r="H446" s="821"/>
    </row>
    <row r="447" spans="2:8">
      <c r="B447" s="825"/>
      <c r="C447" s="821"/>
      <c r="D447" s="821"/>
      <c r="E447" s="821"/>
      <c r="F447" s="821"/>
      <c r="G447" s="821"/>
      <c r="H447" s="821"/>
    </row>
    <row r="448" spans="2:8">
      <c r="B448" s="825"/>
      <c r="C448" s="821"/>
      <c r="D448" s="821"/>
      <c r="E448" s="821"/>
      <c r="F448" s="821"/>
      <c r="G448" s="821"/>
      <c r="H448" s="821"/>
    </row>
    <row r="449" spans="2:8">
      <c r="B449" s="825"/>
      <c r="C449" s="821"/>
      <c r="D449" s="821"/>
      <c r="E449" s="821"/>
      <c r="F449" s="821"/>
      <c r="G449" s="821"/>
      <c r="H449" s="821"/>
    </row>
    <row r="450" spans="2:8">
      <c r="B450" s="825"/>
      <c r="C450" s="821"/>
      <c r="D450" s="821"/>
      <c r="E450" s="821"/>
      <c r="F450" s="821"/>
      <c r="G450" s="821"/>
      <c r="H450" s="821"/>
    </row>
    <row r="451" spans="2:8">
      <c r="B451" s="825"/>
      <c r="C451" s="821"/>
      <c r="D451" s="821"/>
      <c r="E451" s="821"/>
      <c r="F451" s="821"/>
      <c r="G451" s="821"/>
      <c r="H451" s="821"/>
    </row>
    <row r="452" spans="2:8">
      <c r="B452" s="825"/>
      <c r="C452" s="821"/>
      <c r="D452" s="821"/>
      <c r="E452" s="821"/>
      <c r="F452" s="821"/>
      <c r="G452" s="821"/>
      <c r="H452" s="821"/>
    </row>
    <row r="453" spans="2:8">
      <c r="B453" s="825"/>
      <c r="C453" s="821"/>
      <c r="D453" s="821"/>
      <c r="E453" s="821"/>
      <c r="F453" s="821"/>
      <c r="G453" s="821"/>
      <c r="H453" s="821"/>
    </row>
    <row r="454" spans="2:8">
      <c r="B454" s="825"/>
      <c r="C454" s="821"/>
      <c r="D454" s="821"/>
      <c r="E454" s="821"/>
      <c r="F454" s="821"/>
      <c r="G454" s="821"/>
      <c r="H454" s="821"/>
    </row>
    <row r="455" spans="2:8">
      <c r="B455" s="825"/>
      <c r="C455" s="821"/>
      <c r="D455" s="821"/>
      <c r="E455" s="821"/>
      <c r="F455" s="821"/>
      <c r="G455" s="821"/>
      <c r="H455" s="821"/>
    </row>
    <row r="456" spans="2:8">
      <c r="B456" s="825"/>
      <c r="C456" s="821"/>
      <c r="D456" s="821"/>
      <c r="E456" s="821"/>
      <c r="F456" s="821"/>
      <c r="G456" s="821"/>
      <c r="H456" s="821"/>
    </row>
    <row r="457" spans="2:8">
      <c r="B457" s="825"/>
      <c r="C457" s="821"/>
      <c r="D457" s="821"/>
      <c r="E457" s="821"/>
      <c r="F457" s="821"/>
      <c r="G457" s="821"/>
      <c r="H457" s="821"/>
    </row>
    <row r="458" spans="2:8">
      <c r="B458" s="825"/>
      <c r="C458" s="821"/>
      <c r="D458" s="821"/>
      <c r="E458" s="821"/>
      <c r="F458" s="821"/>
      <c r="G458" s="821"/>
      <c r="H458" s="821"/>
    </row>
    <row r="459" spans="2:8">
      <c r="B459" s="825"/>
      <c r="C459" s="821"/>
      <c r="D459" s="821"/>
      <c r="E459" s="821"/>
      <c r="F459" s="821"/>
      <c r="G459" s="821"/>
      <c r="H459" s="821"/>
    </row>
    <row r="460" spans="2:8">
      <c r="B460" s="825"/>
      <c r="C460" s="821"/>
      <c r="D460" s="821"/>
      <c r="E460" s="821"/>
      <c r="F460" s="821"/>
      <c r="G460" s="821"/>
      <c r="H460" s="821"/>
    </row>
    <row r="461" spans="2:8">
      <c r="B461" s="825"/>
      <c r="C461" s="821"/>
      <c r="D461" s="821"/>
      <c r="E461" s="821"/>
      <c r="F461" s="821"/>
      <c r="G461" s="821"/>
      <c r="H461" s="821"/>
    </row>
    <row r="462" spans="2:8">
      <c r="B462" s="825"/>
      <c r="C462" s="821"/>
      <c r="D462" s="821"/>
      <c r="E462" s="821"/>
      <c r="F462" s="821"/>
      <c r="G462" s="821"/>
      <c r="H462" s="821"/>
    </row>
    <row r="463" spans="2:8">
      <c r="B463" s="825"/>
      <c r="C463" s="821"/>
      <c r="D463" s="821"/>
      <c r="E463" s="821"/>
      <c r="F463" s="821"/>
      <c r="G463" s="821"/>
      <c r="H463" s="821"/>
    </row>
    <row r="464" spans="2:8">
      <c r="B464" s="825"/>
      <c r="C464" s="821"/>
      <c r="D464" s="821"/>
      <c r="E464" s="821"/>
      <c r="F464" s="821"/>
      <c r="G464" s="821"/>
      <c r="H464" s="821"/>
    </row>
    <row r="465" spans="2:8">
      <c r="B465" s="825"/>
      <c r="C465" s="821"/>
      <c r="D465" s="821"/>
      <c r="E465" s="821"/>
      <c r="F465" s="821"/>
      <c r="G465" s="821"/>
      <c r="H465" s="821"/>
    </row>
    <row r="466" spans="2:8">
      <c r="B466" s="825"/>
      <c r="C466" s="821"/>
      <c r="D466" s="821"/>
      <c r="E466" s="821"/>
      <c r="F466" s="821"/>
      <c r="G466" s="821"/>
      <c r="H466" s="821"/>
    </row>
    <row r="467" spans="2:8">
      <c r="B467" s="825"/>
      <c r="C467" s="821"/>
      <c r="D467" s="821"/>
      <c r="E467" s="821"/>
      <c r="F467" s="821"/>
      <c r="G467" s="821"/>
      <c r="H467" s="821"/>
    </row>
    <row r="468" spans="2:8">
      <c r="B468" s="825"/>
      <c r="C468" s="821"/>
      <c r="D468" s="821"/>
      <c r="E468" s="821"/>
      <c r="F468" s="821"/>
      <c r="G468" s="821"/>
      <c r="H468" s="821"/>
    </row>
    <row r="469" spans="2:8">
      <c r="B469" s="825"/>
      <c r="C469" s="821"/>
      <c r="D469" s="821"/>
      <c r="E469" s="821"/>
      <c r="F469" s="821"/>
      <c r="G469" s="821"/>
      <c r="H469" s="821"/>
    </row>
    <row r="470" spans="2:8">
      <c r="B470" s="825"/>
      <c r="C470" s="821"/>
      <c r="D470" s="821"/>
      <c r="E470" s="821"/>
      <c r="F470" s="821"/>
      <c r="G470" s="821"/>
      <c r="H470" s="821"/>
    </row>
    <row r="471" spans="2:8">
      <c r="B471" s="825"/>
      <c r="C471" s="821"/>
      <c r="D471" s="821"/>
      <c r="E471" s="821"/>
      <c r="F471" s="821"/>
      <c r="G471" s="821"/>
      <c r="H471" s="821"/>
    </row>
    <row r="472" spans="2:8">
      <c r="B472" s="825"/>
      <c r="C472" s="821"/>
      <c r="D472" s="821"/>
      <c r="E472" s="821"/>
      <c r="F472" s="821"/>
      <c r="G472" s="821"/>
      <c r="H472" s="821"/>
    </row>
    <row r="473" spans="2:8">
      <c r="B473" s="825"/>
      <c r="C473" s="821"/>
      <c r="D473" s="821"/>
      <c r="E473" s="821"/>
      <c r="F473" s="821"/>
      <c r="G473" s="821"/>
      <c r="H473" s="821"/>
    </row>
    <row r="474" spans="2:8">
      <c r="B474" s="825"/>
      <c r="C474" s="821"/>
      <c r="D474" s="821"/>
      <c r="E474" s="821"/>
      <c r="F474" s="821"/>
      <c r="G474" s="821"/>
      <c r="H474" s="821"/>
    </row>
    <row r="475" spans="2:8">
      <c r="B475" s="825"/>
      <c r="C475" s="821"/>
      <c r="D475" s="821"/>
      <c r="E475" s="821"/>
      <c r="F475" s="821"/>
      <c r="G475" s="821"/>
      <c r="H475" s="821"/>
    </row>
    <row r="476" spans="2:8">
      <c r="B476" s="825"/>
      <c r="C476" s="821"/>
      <c r="D476" s="821"/>
      <c r="E476" s="821"/>
      <c r="F476" s="821"/>
      <c r="G476" s="821"/>
      <c r="H476" s="821"/>
    </row>
    <row r="477" spans="2:8">
      <c r="B477" s="825"/>
      <c r="C477" s="821"/>
      <c r="D477" s="821"/>
      <c r="E477" s="821"/>
      <c r="F477" s="821"/>
      <c r="G477" s="821"/>
      <c r="H477" s="821"/>
    </row>
    <row r="478" spans="2:8">
      <c r="B478" s="825"/>
      <c r="C478" s="821"/>
      <c r="D478" s="821"/>
      <c r="E478" s="821"/>
      <c r="F478" s="821"/>
      <c r="G478" s="821"/>
      <c r="H478" s="821"/>
    </row>
    <row r="479" spans="2:8">
      <c r="B479" s="825"/>
      <c r="C479" s="821"/>
      <c r="D479" s="821"/>
      <c r="E479" s="821"/>
      <c r="F479" s="821"/>
      <c r="G479" s="821"/>
      <c r="H479" s="821"/>
    </row>
    <row r="480" spans="2:8">
      <c r="B480" s="825"/>
      <c r="C480" s="821"/>
      <c r="D480" s="821"/>
      <c r="E480" s="821"/>
      <c r="F480" s="821"/>
      <c r="G480" s="821"/>
      <c r="H480" s="821"/>
    </row>
    <row r="481" spans="2:8">
      <c r="B481" s="825"/>
      <c r="C481" s="821"/>
      <c r="D481" s="821"/>
      <c r="E481" s="821"/>
      <c r="F481" s="821"/>
      <c r="G481" s="821"/>
      <c r="H481" s="821"/>
    </row>
    <row r="482" spans="2:8">
      <c r="B482" s="825"/>
      <c r="C482" s="821"/>
      <c r="D482" s="821"/>
      <c r="E482" s="821"/>
      <c r="F482" s="821"/>
      <c r="G482" s="821"/>
      <c r="H482" s="821"/>
    </row>
    <row r="483" spans="2:8">
      <c r="B483" s="825"/>
      <c r="C483" s="821"/>
      <c r="D483" s="821"/>
      <c r="E483" s="821"/>
      <c r="F483" s="821"/>
      <c r="G483" s="821"/>
      <c r="H483" s="821"/>
    </row>
    <row r="484" spans="2:8">
      <c r="B484" s="825"/>
      <c r="C484" s="821"/>
      <c r="D484" s="821"/>
      <c r="E484" s="821"/>
      <c r="F484" s="821"/>
      <c r="G484" s="821"/>
      <c r="H484" s="821"/>
    </row>
    <row r="485" spans="2:8">
      <c r="B485" s="825"/>
      <c r="C485" s="821"/>
      <c r="D485" s="821"/>
      <c r="E485" s="821"/>
      <c r="F485" s="821"/>
      <c r="G485" s="821"/>
      <c r="H485" s="821"/>
    </row>
    <row r="486" spans="2:8">
      <c r="B486" s="825"/>
      <c r="C486" s="821"/>
      <c r="D486" s="821"/>
      <c r="E486" s="821"/>
      <c r="F486" s="821"/>
      <c r="G486" s="821"/>
      <c r="H486" s="821"/>
    </row>
    <row r="487" spans="2:8">
      <c r="B487" s="825"/>
      <c r="C487" s="821"/>
      <c r="D487" s="821"/>
      <c r="E487" s="821"/>
      <c r="F487" s="821"/>
      <c r="G487" s="821"/>
      <c r="H487" s="821"/>
    </row>
    <row r="488" spans="2:8">
      <c r="B488" s="825"/>
      <c r="C488" s="821"/>
      <c r="D488" s="821"/>
      <c r="E488" s="821"/>
      <c r="F488" s="821"/>
      <c r="G488" s="821"/>
      <c r="H488" s="821"/>
    </row>
    <row r="489" spans="2:8">
      <c r="B489" s="825"/>
      <c r="C489" s="821"/>
      <c r="D489" s="821"/>
      <c r="E489" s="821"/>
      <c r="F489" s="821"/>
      <c r="G489" s="821"/>
      <c r="H489" s="821"/>
    </row>
    <row r="490" spans="2:8">
      <c r="B490" s="825"/>
      <c r="C490" s="821"/>
      <c r="D490" s="821"/>
      <c r="E490" s="821"/>
      <c r="F490" s="821"/>
      <c r="G490" s="821"/>
      <c r="H490" s="821"/>
    </row>
    <row r="491" spans="2:8">
      <c r="B491" s="825"/>
      <c r="C491" s="821"/>
      <c r="D491" s="821"/>
      <c r="E491" s="821"/>
      <c r="F491" s="821"/>
      <c r="G491" s="821"/>
      <c r="H491" s="821"/>
    </row>
    <row r="492" spans="2:8">
      <c r="B492" s="825"/>
      <c r="C492" s="821"/>
      <c r="D492" s="821"/>
      <c r="E492" s="821"/>
      <c r="F492" s="821"/>
      <c r="G492" s="821"/>
      <c r="H492" s="821"/>
    </row>
    <row r="493" spans="2:8">
      <c r="B493" s="825"/>
      <c r="C493" s="821"/>
      <c r="D493" s="821"/>
      <c r="E493" s="821"/>
      <c r="F493" s="821"/>
      <c r="G493" s="821"/>
      <c r="H493" s="821"/>
    </row>
    <row r="494" spans="2:8">
      <c r="B494" s="825"/>
      <c r="C494" s="821"/>
      <c r="D494" s="821"/>
      <c r="E494" s="821"/>
      <c r="F494" s="821"/>
      <c r="G494" s="821"/>
      <c r="H494" s="821"/>
    </row>
    <row r="495" spans="2:8">
      <c r="B495" s="825"/>
      <c r="C495" s="821"/>
      <c r="D495" s="821"/>
      <c r="E495" s="821"/>
      <c r="F495" s="821"/>
      <c r="G495" s="821"/>
      <c r="H495" s="821"/>
    </row>
    <row r="496" spans="2:8">
      <c r="B496" s="825"/>
      <c r="C496" s="821"/>
      <c r="D496" s="821"/>
      <c r="E496" s="821"/>
      <c r="F496" s="821"/>
      <c r="G496" s="821"/>
      <c r="H496" s="821"/>
    </row>
    <row r="497" spans="2:8">
      <c r="B497" s="825"/>
      <c r="C497" s="821"/>
      <c r="D497" s="821"/>
      <c r="E497" s="821"/>
      <c r="F497" s="821"/>
      <c r="G497" s="821"/>
      <c r="H497" s="821"/>
    </row>
    <row r="498" spans="2:8">
      <c r="B498" s="825"/>
      <c r="C498" s="821"/>
      <c r="D498" s="821"/>
      <c r="E498" s="821"/>
      <c r="F498" s="821"/>
      <c r="G498" s="821"/>
      <c r="H498" s="821"/>
    </row>
    <row r="499" spans="2:8">
      <c r="B499" s="825"/>
      <c r="C499" s="821"/>
      <c r="D499" s="821"/>
      <c r="E499" s="821"/>
      <c r="F499" s="821"/>
      <c r="G499" s="821"/>
      <c r="H499" s="821"/>
    </row>
    <row r="500" spans="2:8">
      <c r="B500" s="825"/>
      <c r="C500" s="821"/>
      <c r="D500" s="821"/>
      <c r="E500" s="821"/>
      <c r="F500" s="821"/>
      <c r="G500" s="821"/>
      <c r="H500" s="821"/>
    </row>
    <row r="501" spans="2:8">
      <c r="B501" s="825"/>
      <c r="C501" s="821"/>
      <c r="D501" s="821"/>
      <c r="E501" s="821"/>
      <c r="F501" s="821"/>
      <c r="G501" s="821"/>
      <c r="H501" s="821"/>
    </row>
    <row r="502" spans="2:8">
      <c r="B502" s="825"/>
      <c r="C502" s="821"/>
      <c r="D502" s="821"/>
      <c r="E502" s="821"/>
      <c r="F502" s="821"/>
      <c r="G502" s="821"/>
      <c r="H502" s="821"/>
    </row>
    <row r="503" spans="2:8">
      <c r="B503" s="825"/>
      <c r="C503" s="821"/>
      <c r="D503" s="821"/>
      <c r="E503" s="821"/>
      <c r="F503" s="821"/>
      <c r="G503" s="821"/>
      <c r="H503" s="821"/>
    </row>
  </sheetData>
  <mergeCells count="11">
    <mergeCell ref="B38:G38"/>
    <mergeCell ref="B1:H1"/>
    <mergeCell ref="B2:H2"/>
    <mergeCell ref="B3:H3"/>
    <mergeCell ref="B15:H15"/>
    <mergeCell ref="B34:G34"/>
    <mergeCell ref="B56:G56"/>
    <mergeCell ref="B60:G60"/>
    <mergeCell ref="B80:G80"/>
    <mergeCell ref="B84:G84"/>
    <mergeCell ref="B87:H87"/>
  </mergeCells>
  <printOptions horizontalCentered="1"/>
  <pageMargins left="0.5" right="0.5" top="0.5" bottom="0.5" header="0.33" footer="0.5"/>
  <pageSetup paperSize="5" scale="51" fitToHeight="0" orientation="landscape" r:id="rId1"/>
  <headerFooter alignWithMargins="0"/>
  <rowBreaks count="2" manualBreakCount="2">
    <brk id="38" max="7" man="1"/>
    <brk id="61" max="16383" man="1"/>
  </rowBreaks>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Application xmlns="http://www.sap.com/cof/excel/application">
  <Version>2</Version>
  <Revision>2.7.401.87606</Revision>
</Application>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566A4D75A49D184DABCD061870E2218C" ma:contentTypeVersion="12" ma:contentTypeDescription="Create a new document." ma:contentTypeScope="" ma:versionID="f01eca39bd3b8c6d8b748992aecba5a0">
  <xsd:schema xmlns:xsd="http://www.w3.org/2001/XMLSchema" xmlns:xs="http://www.w3.org/2001/XMLSchema" xmlns:p="http://schemas.microsoft.com/office/2006/metadata/properties" xmlns:ns1="http://schemas.microsoft.com/sharepoint/v3" xmlns:ns2="936fe6af-7fb3-4013-86d2-4bb2bff4d42a" xmlns:ns3="15156bad-83ad-4205-8c03-b1bc4d22d6ee" targetNamespace="http://schemas.microsoft.com/office/2006/metadata/properties" ma:root="true" ma:fieldsID="dbd39dafca199827ca0fdf0e866e8400" ns1:_="" ns2:_="" ns3:_="">
    <xsd:import namespace="http://schemas.microsoft.com/sharepoint/v3"/>
    <xsd:import namespace="936fe6af-7fb3-4013-86d2-4bb2bff4d42a"/>
    <xsd:import namespace="15156bad-83ad-4205-8c03-b1bc4d22d6ee"/>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1:_ip_UnifiedCompliancePolicyProperties" minOccurs="0"/>
                <xsd:element ref="ns1:_ip_UnifiedCompliancePolicyUIAction"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36fe6af-7fb3-4013-86d2-4bb2bff4d42a"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5156bad-83ad-4205-8c03-b1bc4d22d6ee"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92FE0E3-D534-4380-9B3F-4A9677BF8FF0}">
  <ds:schemaRefs>
    <ds:schemaRef ds:uri="http://www.sap.com/cof/excel/application"/>
  </ds:schemaRefs>
</ds:datastoreItem>
</file>

<file path=customXml/itemProps2.xml><?xml version="1.0" encoding="utf-8"?>
<ds:datastoreItem xmlns:ds="http://schemas.openxmlformats.org/officeDocument/2006/customXml" ds:itemID="{FD723D70-A657-44DA-B12B-0E0123C8D40A}">
  <ds:schemaRefs>
    <ds:schemaRef ds:uri="http://schemas.microsoft.com/sharepoint/v3/contenttype/forms"/>
  </ds:schemaRefs>
</ds:datastoreItem>
</file>

<file path=customXml/itemProps3.xml><?xml version="1.0" encoding="utf-8"?>
<ds:datastoreItem xmlns:ds="http://schemas.openxmlformats.org/officeDocument/2006/customXml" ds:itemID="{988DBC8E-E135-4F5E-ADEE-BD14D77AAFE6}">
  <ds:schemaRefs>
    <ds:schemaRef ds:uri="http://schemas.openxmlformats.org/package/2006/metadata/core-properties"/>
    <ds:schemaRef ds:uri="http://purl.org/dc/elements/1.1/"/>
    <ds:schemaRef ds:uri="http://schemas.microsoft.com/office/infopath/2007/PartnerControls"/>
    <ds:schemaRef ds:uri="http://purl.org/dc/dcmitype/"/>
    <ds:schemaRef ds:uri="http://purl.org/dc/terms/"/>
    <ds:schemaRef ds:uri="44bb2e18-b621-4b79-9709-e425321f44c0"/>
    <ds:schemaRef ds:uri="http://schemas.microsoft.com/office/2006/documentManagement/types"/>
    <ds:schemaRef ds:uri="57fd0499-4d08-43aa-b485-74857217199e"/>
    <ds:schemaRef ds:uri="http://schemas.microsoft.com/office/2006/metadata/properties"/>
    <ds:schemaRef ds:uri="http://www.w3.org/XML/1998/namespace"/>
    <ds:schemaRef ds:uri="http://schemas.microsoft.com/sharepoint/v3"/>
  </ds:schemaRefs>
</ds:datastoreItem>
</file>

<file path=customXml/itemProps4.xml><?xml version="1.0" encoding="utf-8"?>
<ds:datastoreItem xmlns:ds="http://schemas.openxmlformats.org/officeDocument/2006/customXml" ds:itemID="{3F532BE4-2E61-4FBE-B494-E7CE65A568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36fe6af-7fb3-4013-86d2-4bb2bff4d42a"/>
    <ds:schemaRef ds:uri="15156bad-83ad-4205-8c03-b1bc4d22d6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22</vt:i4>
      </vt:variant>
      <vt:variant>
        <vt:lpstr>Named Ranges</vt:lpstr>
      </vt:variant>
      <vt:variant>
        <vt:i4>22</vt:i4>
      </vt:variant>
    </vt:vector>
  </HeadingPairs>
  <TitlesOfParts>
    <vt:vector size="44" baseType="lpstr">
      <vt:lpstr>Attachment H</vt:lpstr>
      <vt:lpstr>1-Project Rev Req</vt:lpstr>
      <vt:lpstr>2-Incentive ROE</vt:lpstr>
      <vt:lpstr>3-Project True-up</vt:lpstr>
      <vt:lpstr>4- Rate Base</vt:lpstr>
      <vt:lpstr>4a-ADIT Projection</vt:lpstr>
      <vt:lpstr>4b-ADIT Projection Proration</vt:lpstr>
      <vt:lpstr>4c- ADIT BOY</vt:lpstr>
      <vt:lpstr>4d- ADIT EOY</vt:lpstr>
      <vt:lpstr>4e-ADIT True-up</vt:lpstr>
      <vt:lpstr>4f-ADIT True-up Proration</vt:lpstr>
      <vt:lpstr>5-P3 Support</vt:lpstr>
      <vt:lpstr>6-True-Up Interest</vt:lpstr>
      <vt:lpstr>7 - PBOP</vt:lpstr>
      <vt:lpstr>8-Construction Loan</vt:lpstr>
      <vt:lpstr>9 - Const Loan True-up</vt:lpstr>
      <vt:lpstr>10-Dep Rates</vt:lpstr>
      <vt:lpstr>11-Wholesale Distribution</vt:lpstr>
      <vt:lpstr>11a-Wholesale Distribution </vt:lpstr>
      <vt:lpstr>12 Wholesale Dist True-Up</vt:lpstr>
      <vt:lpstr>GLHP Taxes</vt:lpstr>
      <vt:lpstr>GLHP Excess Deferreds</vt:lpstr>
      <vt:lpstr>'10-Dep Rates'!Print_Area</vt:lpstr>
      <vt:lpstr>'11a-Wholesale Distribution '!Print_Area</vt:lpstr>
      <vt:lpstr>'11-Wholesale Distribution'!Print_Area</vt:lpstr>
      <vt:lpstr>'12 Wholesale Dist True-Up'!Print_Area</vt:lpstr>
      <vt:lpstr>'1-Project Rev Req'!Print_Area</vt:lpstr>
      <vt:lpstr>'2-Incentive ROE'!Print_Area</vt:lpstr>
      <vt:lpstr>'4- Rate Base'!Print_Area</vt:lpstr>
      <vt:lpstr>'4a-ADIT Projection'!Print_Area</vt:lpstr>
      <vt:lpstr>'4b-ADIT Projection Proration'!Print_Area</vt:lpstr>
      <vt:lpstr>'4c- ADIT BOY'!Print_Area</vt:lpstr>
      <vt:lpstr>'4d- ADIT EOY'!Print_Area</vt:lpstr>
      <vt:lpstr>'4e-ADIT True-up'!Print_Area</vt:lpstr>
      <vt:lpstr>'4f-ADIT True-up Proration'!Print_Area</vt:lpstr>
      <vt:lpstr>'5-P3 Support'!Print_Area</vt:lpstr>
      <vt:lpstr>'6-True-Up Interest'!Print_Area</vt:lpstr>
      <vt:lpstr>'7 - PBOP'!Print_Area</vt:lpstr>
      <vt:lpstr>'8-Construction Loan'!Print_Area</vt:lpstr>
      <vt:lpstr>'Attachment H'!Print_Area</vt:lpstr>
      <vt:lpstr>'4a-ADIT Projection'!Print_Titles</vt:lpstr>
      <vt:lpstr>'4b-ADIT Projection Proration'!Print_Titles</vt:lpstr>
      <vt:lpstr>'4e-ADIT True-up'!Print_Titles</vt:lpstr>
      <vt:lpstr>'4f-ADIT True-up Proration'!Print_Titles</vt:lpstr>
    </vt:vector>
  </TitlesOfParts>
  <LinksUpToDate>false</LinksUpToDate>
  <SharedDoc>false</SharedDoc>
  <HyperlinkBase>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Laptop</dc:creator>
  <cp:lastModifiedBy>Greene, Benjamin</cp:lastModifiedBy>
  <cp:lastPrinted>2023-09-30T03:21:20Z</cp:lastPrinted>
  <dcterms:created xsi:type="dcterms:W3CDTF">1970-01-01T04:00:00Z</dcterms:created>
  <dcterms:modified xsi:type="dcterms:W3CDTF">2025-09-25T16:03:00Z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D">
    <vt:lpwstr>C:\Documents and Settings\hcurlee\Local Settings\Temporary Internet Files\Content.Outlook\N3FKE9C2\RITELine Reg Asset formula final 7-12-2011.xls</vt:lpwstr>
  </property>
  <property fmtid="{D5CDD505-2E9C-101B-9397-08002B2CF9AE}" pid="3" name="_NewReviewCycle">
    <vt:lpwstr/>
  </property>
  <property fmtid="{D5CDD505-2E9C-101B-9397-08002B2CF9AE}" pid="4" name="ContentTypeId">
    <vt:lpwstr>0x010100566A4D75A49D184DABCD061870E2218C</vt:lpwstr>
  </property>
  <property fmtid="{D5CDD505-2E9C-101B-9397-08002B2CF9AE}" pid="5" name="_dlc_DocIdItemGuid">
    <vt:lpwstr>41042bc2-8c0c-4a0e-9139-7c031c2beff6</vt:lpwstr>
  </property>
  <property fmtid="{D5CDD505-2E9C-101B-9397-08002B2CF9AE}" pid="6" name="{A44787D4-0540-4523-9961-78E4036D8C6D}">
    <vt:lpwstr>{64C46E0A-2B12-4A88-B0A1-8D674896C15A}</vt:lpwstr>
  </property>
  <property fmtid="{D5CDD505-2E9C-101B-9397-08002B2CF9AE}" pid="7" name="CustomUiType">
    <vt:lpwstr>2</vt:lpwstr>
  </property>
</Properties>
</file>